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<sst xmlns="http://schemas.openxmlformats.org/spreadsheetml/2006/main" count="6316" uniqueCount="2914">
  <si>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</si>
  <si>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</si>
  <si>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</si>
  <si>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</si>
  <si>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</si>
  <si>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</si>
  <si>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</si>
  <si>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</si>
  <si>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</si>
  <si>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</si>
  <si>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</si>
  <si>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</si>
  <si>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</si>
  <si>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</si>
  <si>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</si>
  <si>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</si>
  <si>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</si>
  <si>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</si>
  <si>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</si>
  <si>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</si>
  <si>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</si>
  <si>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</si>
  <si>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</si>
  <si>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</si>
  <si>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</si>
  <si>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</si>
  <si>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</si>
  <si>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</si>
  <si>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</si>
  <si>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</si>
  <si>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</si>
  <si>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</si>
  <si>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</si>
  <si>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</si>
  <si>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</si>
  <si>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</si>
  <si>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</si>
  <si>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</si>
  <si>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</si>
  <si>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</si>
  <si>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</si>
  <si>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</si>
  <si>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</si>
  <si>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</si>
  <si>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</si>
  <si>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</si>
  <si>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</si>
  <si>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</si>
  <si>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</si>
  <si>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</si>
  <si>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</si>
  <si>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</si>
  <si>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</si>
  <si>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</si>
  <si>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</si>
  <si>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</si>
  <si>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</si>
  <si>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</si>
  <si>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</si>
  <si>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</si>
  <si>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</si>
  <si>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</si>
  <si>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</si>
  <si>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</si>
  <si>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</si>
  <si>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</si>
  <si>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</si>
  <si>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</si>
  <si>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</si>
  <si>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</si>
  <si>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</si>
  <si>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</si>
  <si>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</si>
  <si>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</si>
  <si>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</si>
  <si>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</si>
  <si>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</si>
  <si>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</si>
  <si>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</si>
  <si>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</si>
  <si>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</si>
  <si>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</si>
  <si>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</si>
  <si>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</si>
  <si>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</si>
  <si>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</si>
  <si>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</si>
  <si>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</si>
  <si>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</si>
  <si>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</si>
  <si>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</si>
  <si>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</si>
  <si>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</si>
  <si>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</si>
  <si>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</si>
  <si>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</si>
  <si>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</si>
  <si>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</si>
  <si>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</si>
  <si>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</si>
  <si>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</si>
  <si>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</si>
  <si>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</si>
  <si>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</si>
  <si>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</si>
  <si>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</si>
  <si>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</si>
  <si>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</si>
  <si>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</si>
  <si>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</si>
  <si>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</si>
  <si>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</si>
  <si>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</si>
  <si>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</si>
  <si>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</si>
  <si>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</si>
  <si>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</si>
  <si>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</si>
  <si>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</si>
  <si>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</si>
  <si>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</si>
  <si>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</si>
  <si>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</si>
  <si>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</si>
  <si>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</si>
  <si>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</si>
  <si>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</si>
  <si>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</si>
  <si>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</si>
  <si>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</si>
  <si>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</si>
  <si>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</si>
  <si>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</si>
  <si>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</si>
  <si>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</si>
  <si>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</si>
  <si>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</si>
  <si>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</si>
  <si>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</si>
  <si>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</si>
  <si>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</si>
  <si>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</si>
  <si>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</si>
  <si>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</si>
  <si>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</si>
  <si>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</si>
  <si>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</si>
  <si>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</si>
  <si>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</si>
  <si>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</si>
  <si>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</si>
  <si>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</si>
  <si>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</si>
  <si>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</si>
  <si>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</si>
  <si>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</si>
  <si>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</si>
  <si>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</si>
  <si>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</si>
  <si>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</si>
  <si>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</si>
  <si>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</si>
  <si>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</si>
  <si>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</si>
  <si>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</si>
  <si>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</si>
  <si>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</si>
  <si>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</si>
  <si>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</si>
  <si>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</si>
  <si>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</si>
  <si>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</si>
  <si>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</si>
  <si>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</si>
  <si>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</si>
  <si>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</si>
  <si>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</si>
  <si>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</si>
  <si>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</si>
  <si>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</si>
  <si>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</si>
  <si>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</si>
  <si>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</si>
  <si>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</si>
  <si>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</si>
  <si>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</si>
  <si>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</si>
  <si>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</si>
  <si>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</si>
  <si>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</si>
  <si>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</si>
  <si>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</si>
  <si>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</si>
  <si>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</si>
  <si>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</si>
  <si>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</si>
  <si>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</si>
  <si>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</si>
  <si>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</si>
  <si>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</si>
  <si>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</si>
  <si>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</si>
  <si>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</si>
  <si>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</si>
  <si>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</si>
  <si>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</si>
  <si>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</si>
  <si>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</si>
  <si>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</si>
  <si>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</si>
  <si>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</si>
  <si>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</si>
  <si>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</si>
  <si>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</si>
  <si>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</si>
  <si>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</si>
  <si>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</si>
  <si>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</si>
  <si>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</si>
  <si>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</si>
  <si>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</si>
  <si>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</si>
  <si>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</si>
  <si>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</si>
  <si>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</si>
  <si>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</si>
  <si>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</si>
  <si>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</si>
  <si>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</si>
  <si>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</si>
  <si>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</si>
  <si>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</si>
  <si>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</si>
  <si>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</si>
  <si>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</si>
  <si>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</si>
  <si>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</si>
  <si>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</si>
  <si>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</si>
  <si>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</si>
  <si>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</si>
  <si>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</si>
  <si>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</si>
  <si>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</si>
  <si>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</si>
  <si>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</si>
  <si>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</si>
  <si>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</si>
  <si>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</si>
  <si>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</si>
  <si>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</si>
  <si>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</si>
  <si>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</si>
  <si>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</si>
  <si>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</si>
  <si>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</si>
  <si>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</si>
  <si>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</si>
  <si>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</si>
  <si>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</si>
  <si>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</si>
  <si>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</si>
  <si>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</si>
  <si>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</si>
  <si>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</si>
  <si>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</si>
  <si>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</si>
  <si>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</si>
  <si>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</si>
  <si>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</si>
  <si>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</si>
  <si>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</si>
  <si>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</si>
  <si>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</si>
  <si>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</si>
  <si>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</si>
  <si>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</si>
  <si>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</si>
  <si>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</si>
  <si>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</si>
  <si>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</si>
  <si>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</si>
  <si>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</si>
  <si>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</si>
  <si>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</si>
  <si>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</si>
  <si>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</si>
  <si>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</si>
  <si>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</si>
  <si>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</si>
  <si>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</si>
  <si>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</si>
  <si>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</si>
  <si>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</si>
  <si>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</si>
  <si>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</si>
  <si>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</si>
  <si>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</si>
  <si>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</si>
  <si>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</si>
  <si>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</si>
  <si>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</si>
  <si>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</si>
  <si>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</si>
  <si>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</si>
  <si>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</si>
  <si>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</si>
  <si>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</si>
  <si>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</si>
  <si>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</si>
  <si>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</si>
  <si>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</si>
  <si>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</si>
  <si>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</si>
  <si>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</si>
  <si>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</si>
  <si>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</si>
  <si>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</si>
  <si>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</si>
  <si>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</si>
  <si>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</si>
  <si>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</si>
  <si>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</si>
  <si>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</si>
  <si>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</si>
  <si>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</si>
  <si>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</si>
  <si>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</si>
  <si>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</si>
  <si>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</si>
  <si>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</si>
  <si>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</si>
  <si>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</si>
  <si>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</si>
  <si>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</si>
  <si>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</si>
  <si>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</si>
  <si>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</si>
  <si>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</si>
  <si>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</si>
  <si>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</si>
  <si>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</si>
  <si>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</si>
  <si>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</si>
  <si>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</si>
  <si>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</si>
  <si>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</si>
  <si>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</si>
  <si>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</si>
  <si>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</si>
  <si>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</si>
  <si>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</si>
  <si>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</si>
  <si>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</si>
  <si>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</si>
  <si>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</si>
  <si>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</si>
  <si>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</si>
  <si>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</si>
  <si>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</si>
  <si>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</si>
  <si>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</si>
  <si>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</si>
  <si>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</si>
  <si>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</si>
  <si>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</si>
  <si>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</si>
  <si>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</si>
  <si>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</si>
  <si>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</si>
  <si>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</si>
  <si>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</si>
  <si>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</si>
  <si>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</si>
  <si>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</si>
  <si>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</si>
  <si>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</si>
  <si>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</si>
  <si>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</si>
  <si>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</si>
  <si>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</si>
  <si>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</si>
  <si>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</si>
  <si>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</si>
  <si>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</si>
  <si>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</si>
  <si>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</si>
  <si>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</si>
  <si>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</si>
  <si>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</si>
  <si>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</si>
  <si>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</si>
  <si>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</si>
  <si>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</si>
  <si>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</si>
  <si>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</si>
  <si>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</si>
  <si>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</si>
  <si>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</si>
  <si>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</si>
  <si>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</si>
  <si>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</si>
  <si>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</si>
  <si>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</si>
  <si>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</si>
  <si>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</si>
  <si>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</si>
  <si>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</si>
  <si>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</si>
  <si>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</si>
  <si>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</si>
  <si>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</si>
  <si>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</si>
  <si>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</si>
  <si>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</si>
  <si>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</si>
  <si>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</si>
  <si>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</si>
  <si>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</si>
  <si>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</si>
  <si>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</si>
  <si>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</si>
  <si>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</si>
  <si>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</si>
  <si>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</si>
  <si>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</si>
  <si>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</si>
  <si>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</si>
  <si>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</si>
  <si>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</si>
  <si>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</si>
  <si>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</si>
  <si>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</si>
  <si>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</si>
  <si>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</si>
  <si>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</si>
  <si>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</si>
  <si>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</si>
  <si>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</si>
  <si>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</si>
  <si>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</si>
  <si>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</si>
  <si>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</si>
  <si>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</si>
  <si>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</si>
  <si>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</si>
  <si>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</si>
  <si>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</si>
  <si>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</si>
  <si>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</si>
  <si>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</si>
  <si>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</si>
  <si>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</si>
  <si>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</si>
  <si>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</si>
  <si>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</si>
  <si>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</si>
  <si>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</si>
  <si>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</si>
  <si>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</si>
  <si>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</si>
  <si>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</si>
  <si>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</si>
  <si>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</si>
  <si>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</si>
  <si>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</si>
  <si>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</si>
  <si>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</si>
  <si>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</si>
  <si>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</si>
  <si>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</si>
  <si>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</si>
  <si>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</si>
  <si>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</si>
  <si>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</si>
  <si>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</si>
  <si>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</si>
  <si>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</si>
  <si>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</si>
  <si>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</si>
  <si>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</si>
  <si>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</si>
  <si>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</si>
  <si>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</si>
  <si>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</si>
  <si>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</si>
  <si>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</si>
  <si>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</si>
  <si>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</si>
  <si>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</si>
  <si>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</si>
  <si>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</si>
  <si>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</si>
  <si>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</si>
  <si>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</si>
  <si>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</si>
  <si>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</si>
  <si>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</si>
  <si>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</si>
  <si>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</si>
  <si>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</si>
  <si>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</si>
  <si>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</si>
  <si>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</si>
  <si>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</si>
  <si>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</si>
  <si>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</si>
  <si>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</si>
  <si>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</si>
  <si>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</si>
  <si>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</si>
  <si>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</si>
  <si>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</si>
  <si>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</si>
  <si>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</si>
  <si>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</si>
  <si>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</si>
  <si>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</si>
  <si>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</si>
  <si>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</si>
  <si>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</si>
  <si>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</si>
  <si>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</si>
  <si>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</si>
  <si>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</si>
  <si>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</si>
  <si>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</si>
  <si>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</si>
  <si>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</si>
  <si>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</si>
  <si>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</si>
  <si>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</si>
  <si>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</si>
  <si>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</si>
  <si>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</si>
  <si>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</si>
  <si>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</si>
  <si>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</si>
  <si>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</si>
  <si>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</si>
  <si>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</si>
  <si>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</si>
  <si>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</si>
  <si>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</si>
  <si>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</si>
  <si>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</si>
  <si>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</si>
  <si>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</si>
  <si>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</si>
  <si>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</si>
  <si>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</si>
  <si>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</si>
  <si>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</si>
  <si>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</si>
  <si>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</si>
  <si>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</si>
  <si>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</si>
  <si>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</si>
  <si>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</si>
  <si>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</si>
  <si>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</si>
  <si>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</si>
  <si>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</si>
  <si>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</si>
  <si>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</si>
  <si>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</si>
  <si>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</si>
  <si>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</si>
  <si>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</si>
  <si>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</si>
  <si>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</si>
  <si>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</si>
  <si>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</si>
  <si>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</si>
  <si>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</si>
  <si>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</si>
  <si>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</si>
  <si>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</si>
  <si>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</si>
  <si>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</si>
  <si>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</si>
  <si>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</si>
  <si>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</si>
  <si>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</si>
  <si>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</si>
  <si>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</si>
  <si>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</si>
  <si>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</si>
  <si>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</si>
  <si>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</si>
  <si>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</si>
  <si>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</si>
  <si>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</si>
  <si>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</si>
  <si>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</si>
  <si>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</si>
  <si>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</si>
  <si>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</si>
  <si>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</si>
  <si>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</si>
  <si>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</si>
  <si>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</si>
  <si>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</si>
  <si>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</si>
  <si>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</si>
  <si>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</si>
  <si>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</si>
  <si>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</si>
  <si>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</si>
  <si>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</si>
  <si>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</si>
  <si>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</si>
  <si>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</si>
  <si>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</si>
  <si>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</si>
  <si>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</si>
  <si>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</si>
  <si>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</si>
  <si>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</si>
  <si>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</si>
  <si>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</si>
  <si>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</si>
  <si>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</si>
  <si>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</si>
  <si>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</si>
  <si>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</si>
  <si>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</si>
  <si>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</si>
  <si>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</si>
  <si>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</si>
  <si>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</si>
  <si>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</si>
  <si>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</si>
  <si>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</si>
  <si>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</si>
  <si>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</si>
  <si>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</si>
  <si>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</si>
  <si>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</si>
  <si>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</si>
  <si>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</si>
  <si>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</si>
  <si>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</si>
  <si>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</si>
  <si>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</si>
  <si>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</si>
  <si>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</si>
  <si>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</si>
  <si>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</si>
  <si>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</si>
  <si>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</si>
  <si>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</si>
  <si>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</si>
  <si>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</si>
  <si>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</si>
  <si>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</si>
  <si>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</si>
  <si>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</si>
  <si>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</si>
  <si>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</si>
  <si>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</si>
  <si>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</si>
  <si>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</si>
  <si>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</si>
  <si>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</si>
  <si>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</si>
  <si>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</si>
  <si>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</si>
  <si>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</si>
  <si>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</si>
  <si>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</si>
  <si>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</si>
  <si>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</si>
  <si>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</si>
  <si>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</si>
  <si>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</si>
  <si>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</si>
  <si>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</si>
  <si>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</si>
  <si>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</si>
  <si>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</si>
  <si>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</si>
  <si>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</si>
  <si>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</si>
  <si>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</si>
  <si>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</si>
  <si>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</si>
  <si>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</si>
  <si>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</si>
  <si>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</si>
  <si>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</si>
  <si>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</si>
  <si>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</si>
  <si>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</si>
  <si>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</si>
  <si>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</si>
  <si>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</si>
  <si>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</si>
  <si>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</si>
  <si>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</si>
  <si>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</si>
  <si>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</si>
  <si>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</si>
  <si>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</si>
  <si>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</si>
  <si>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</si>
  <si>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</si>
  <si>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</si>
  <si>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</si>
  <si>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</si>
  <si>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</si>
  <si>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</si>
  <si>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</si>
  <si>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</si>
  <si>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</si>
  <si>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</si>
  <si>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</si>
  <si>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</si>
  <si>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</si>
  <si>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</si>
  <si>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</si>
  <si>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</si>
  <si>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</si>
  <si>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</si>
  <si>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</si>
  <si>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</si>
  <si>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</si>
  <si>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</si>
  <si>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</si>
  <si>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</si>
  <si>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</si>
  <si>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</si>
  <si>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</si>
  <si>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</si>
  <si>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</si>
  <si>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</si>
  <si>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</si>
  <si>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</si>
  <si>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</si>
  <si>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</si>
  <si>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</si>
  <si>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</si>
  <si>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</si>
  <si>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</si>
  <si>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</si>
  <si>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</si>
  <si>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</si>
  <si>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</si>
  <si>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</si>
  <si>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</si>
  <si>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</si>
  <si>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</si>
  <si>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</si>
  <si>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</si>
  <si>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</si>
  <si>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</si>
  <si>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</si>
  <si>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</si>
  <si>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</si>
  <si>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</si>
  <si>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</si>
  <si>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</si>
  <si>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</si>
  <si>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</si>
  <si>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</si>
  <si>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</si>
  <si>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</si>
  <si>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</si>
  <si>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</si>
  <si>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</si>
  <si>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</si>
  <si>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</si>
  <si>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</si>
  <si>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</si>
  <si>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</si>
  <si>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</si>
  <si>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</si>
  <si>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</si>
  <si>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</si>
  <si>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</si>
  <si>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</si>
  <si>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</si>
  <si>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</si>
  <si>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</si>
  <si>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</si>
  <si>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</si>
  <si>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</si>
  <si>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</si>
  <si>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</si>
  <si>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</si>
  <si>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</si>
  <si>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</si>
  <si>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</si>
  <si>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</si>
  <si>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</si>
  <si>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</si>
  <si>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</si>
  <si>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</si>
  <si>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</si>
  <si>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</si>
  <si>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</si>
  <si>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</si>
  <si>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</si>
  <si>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</si>
  <si>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</si>
  <si>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</si>
  <si>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</si>
  <si>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</si>
  <si>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</si>
  <si>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</si>
  <si>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</si>
  <si>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</si>
  <si>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</si>
  <si>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</si>
  <si>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</si>
  <si>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</si>
  <si>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</si>
  <si>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</si>
  <si>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</si>
  <si>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</si>
  <si>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</si>
  <si>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</si>
  <si>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</si>
  <si>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</si>
  <si>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</si>
  <si>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</si>
  <si>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</si>
  <si>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</si>
  <si>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</si>
  <si>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</si>
  <si>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</si>
  <si>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</si>
  <si>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</si>
  <si>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</si>
  <si>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</si>
  <si>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</si>
  <si>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</si>
  <si>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</si>
  <si>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</si>
  <si>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</si>
  <si>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</si>
  <si>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</si>
  <si>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</si>
  <si>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</si>
  <si>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</si>
  <si>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</si>
  <si>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</si>
  <si>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</si>
  <si>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</si>
  <si>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</si>
  <si>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</si>
  <si>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</si>
  <si>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</si>
  <si>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</si>
  <si>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</si>
  <si>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</si>
  <si>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</si>
  <si>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</si>
  <si>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</si>
  <si>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</si>
  <si>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</si>
  <si>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</si>
  <si>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</si>
  <si>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</si>
  <si>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</si>
  <si>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</si>
  <si>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</si>
  <si>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</si>
  <si>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</si>
  <si>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</si>
  <si>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</si>
  <si>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</si>
  <si>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</si>
  <si>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</si>
  <si>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</si>
  <si>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</si>
  <si>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</si>
  <si>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</si>
  <si>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</si>
  <si>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</si>
  <si>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</si>
  <si>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</si>
  <si>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</si>
  <si>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</si>
  <si>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</si>
  <si>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</si>
  <si>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</si>
  <si>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</si>
  <si>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</si>
  <si>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</si>
  <si>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</si>
  <si>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</si>
  <si>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</si>
  <si>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</si>
  <si>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</si>
  <si>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</si>
  <si>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</si>
  <si>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</si>
  <si>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</si>
  <si>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</si>
  <si>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</si>
  <si>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</si>
  <si>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</si>
  <si>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</si>
  <si>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</si>
  <si>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</si>
  <si>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</si>
  <si>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</si>
  <si>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</si>
  <si>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</si>
  <si>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</si>
  <si>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</si>
  <si>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</si>
  <si>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</si>
  <si>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</si>
  <si>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</si>
  <si>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</si>
  <si>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</si>
  <si>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</si>
  <si>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</si>
  <si>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</si>
  <si>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</si>
  <si>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</si>
  <si>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</si>
  <si>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</si>
  <si>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</si>
  <si>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</si>
  <si>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</si>
  <si>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</si>
  <si>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</si>
  <si>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</si>
  <si>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</si>
  <si>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</si>
  <si>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</si>
  <si>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</si>
  <si>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</si>
  <si>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</si>
  <si>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</si>
  <si>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</si>
  <si>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</si>
  <si>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</si>
  <si>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</si>
  <si>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</si>
  <si>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</si>
  <si>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</si>
  <si>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</si>
  <si>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</si>
  <si>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</si>
  <si>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</si>
  <si>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</si>
  <si>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</si>
  <si>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</si>
  <si>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</si>
  <si>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</si>
  <si>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</si>
  <si>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</si>
  <si>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</si>
  <si>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</si>
  <si>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</si>
  <si>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</si>
  <si>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</si>
  <si>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</si>
  <si>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</si>
  <si>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</si>
  <si>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</si>
  <si>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</si>
  <si>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</si>
  <si>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</si>
  <si>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</si>
  <si>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</si>
  <si>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</si>
  <si>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</si>
  <si>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</si>
  <si>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</si>
  <si>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</si>
  <si>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</si>
  <si>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</si>
  <si>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</si>
  <si>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</si>
  <si>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</si>
  <si>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</si>
  <si>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</si>
  <si>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</si>
  <si>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</si>
  <si>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</si>
  <si>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</si>
  <si>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</si>
  <si>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</si>
  <si>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</si>
  <si>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</si>
  <si>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</si>
  <si>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</si>
  <si>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</si>
  <si>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</si>
  <si>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</si>
  <si>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</si>
  <si>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</si>
  <si>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</si>
  <si>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</si>
  <si>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</si>
  <si>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</si>
  <si>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</si>
  <si>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</si>
  <si>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</si>
  <si>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</si>
  <si>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</si>
  <si>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</si>
  <si>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</si>
  <si>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</si>
  <si>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</si>
  <si>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</si>
  <si>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</si>
  <si>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</si>
  <si>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</si>
  <si>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</si>
  <si>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</si>
  <si>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</si>
  <si>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</si>
  <si>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</si>
  <si>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</si>
  <si>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</si>
  <si>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</si>
  <si>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</si>
  <si>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</si>
  <si>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</si>
  <si>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</si>
  <si>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</si>
  <si>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</si>
  <si>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</si>
  <si>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</si>
  <si>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</si>
  <si>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</si>
  <si>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</si>
  <si>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</si>
  <si>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</si>
  <si>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</si>
  <si>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</si>
  <si>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</si>
  <si>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</si>
  <si>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</si>
  <si>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</si>
  <si>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</si>
  <si>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</si>
  <si>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</si>
  <si>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</si>
  <si>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</si>
  <si>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</si>
  <si>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</si>
  <si>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</si>
  <si>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</si>
  <si>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</si>
  <si>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</si>
  <si>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</si>
  <si>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</si>
  <si>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</si>
  <si>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</si>
  <si>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</si>
  <si>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</si>
  <si>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</si>
  <si>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</si>
  <si>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</si>
  <si>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</si>
  <si>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</si>
  <si>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</si>
  <si>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</si>
  <si>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</si>
  <si>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</si>
  <si>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</si>
  <si>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</si>
  <si>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</si>
  <si>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</si>
  <si>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</si>
  <si>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</si>
  <si>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</si>
  <si>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</si>
  <si>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</si>
  <si>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</si>
  <si>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</si>
  <si>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</si>
  <si>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</si>
  <si>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</si>
  <si>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</si>
  <si>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</si>
  <si>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</si>
  <si>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</si>
  <si>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</si>
  <si>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</si>
  <si>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</si>
  <si>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</si>
  <si>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</si>
  <si>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</si>
  <si>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</si>
  <si>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</si>
  <si>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</si>
  <si>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</si>
  <si>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</si>
  <si>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</si>
  <si>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</si>
  <si>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</si>
  <si>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</si>
  <si>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</si>
  <si>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</si>
  <si>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</si>
  <si>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</si>
  <si>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</si>
  <si>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</si>
  <si>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</si>
  <si>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</si>
  <si>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</si>
  <si>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</si>
  <si>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</si>
  <si>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</si>
  <si>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</si>
  <si>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</si>
  <si>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</si>
  <si>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</si>
  <si>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</si>
  <si>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</si>
  <si>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</si>
  <si>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</si>
  <si>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</si>
  <si>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</si>
  <si>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</si>
  <si>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</si>
  <si>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</si>
  <si>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</si>
  <si>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</si>
  <si>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</si>
  <si>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</si>
  <si>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</si>
  <si>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</si>
  <si>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</si>
  <si>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</si>
  <si>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</si>
  <si>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</si>
  <si>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</si>
  <si>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</si>
  <si>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</si>
  <si>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</si>
  <si>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</si>
  <si>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</si>
  <si>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</si>
  <si>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</si>
  <si>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</si>
  <si>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</si>
  <si>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</si>
  <si>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</si>
  <si>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</si>
  <si>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</si>
  <si>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</si>
  <si>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</si>
  <si>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</si>
  <si>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</si>
  <si>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</si>
  <si>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</si>
  <si>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</si>
  <si>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</si>
  <si>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</si>
  <si>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</si>
  <si>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</si>
  <si>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</si>
  <si>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</si>
  <si>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</si>
  <si>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</si>
  <si>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</si>
  <si>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</si>
  <si>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</si>
  <si>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</si>
  <si>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</si>
  <si>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</si>
  <si>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</si>
  <si>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</si>
  <si>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</si>
  <si>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</si>
  <si>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</si>
  <si>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</si>
  <si>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</si>
  <si>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</si>
  <si>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</si>
  <si>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</si>
  <si>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</si>
  <si>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</si>
  <si>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</si>
  <si>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</si>
  <si>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</si>
  <si>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</si>
  <si>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</si>
  <si>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</si>
  <si>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</si>
  <si>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</si>
  <si>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</si>
  <si>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</si>
  <si>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</si>
  <si>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</si>
  <si>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</si>
  <si>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</si>
  <si>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</si>
  <si>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</si>
  <si>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</si>
  <si>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</si>
  <si>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</si>
  <si>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</si>
  <si>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</si>
  <si>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</si>
  <si>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</si>
  <si>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</si>
  <si>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</si>
  <si>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</si>
  <si>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</si>
  <si>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</si>
  <si>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</si>
  <si>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</si>
  <si>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</si>
  <si>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</si>
  <si>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</si>
  <si>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</si>
  <si>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</si>
  <si>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</si>
  <si>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</si>
  <si>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</si>
  <si>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</si>
  <si>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</si>
  <si>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</si>
  <si>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</si>
  <si>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</si>
  <si>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</si>
  <si>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</si>
  <si>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</si>
  <si>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</si>
  <si>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</si>
  <si>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</si>
  <si>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</si>
  <si>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</si>
  <si>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</si>
  <si>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</si>
  <si>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</si>
  <si>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</si>
  <si>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</si>
  <si>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</si>
  <si>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</si>
  <si>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</si>
  <si>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</si>
  <si>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</si>
  <si>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</si>
  <si>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</si>
  <si>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</si>
  <si>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</si>
  <si>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</si>
  <si>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</si>
  <si>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</si>
  <si>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</si>
  <si>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</si>
  <si>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</si>
  <si>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</si>
  <si>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</si>
  <si>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</si>
  <si>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</si>
  <si>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</si>
  <si>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</si>
  <si>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</si>
  <si>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</si>
  <si>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</si>
  <si>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</si>
  <si>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</si>
  <si>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</si>
  <si>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</si>
  <si>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</si>
  <si>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</si>
  <si>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</si>
  <si>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</si>
  <si>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</si>
  <si>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</si>
  <si>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</si>
  <si>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</si>
  <si>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</si>
  <si>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</si>
  <si>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</si>
  <si>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</si>
  <si>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</si>
  <si>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</si>
  <si>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</si>
  <si>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</si>
  <si>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</si>
  <si>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</si>
  <si>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</si>
  <si>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</si>
  <si>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</si>
  <si>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</si>
  <si>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</si>
  <si>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</si>
  <si>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</si>
  <si>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</si>
  <si>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</si>
  <si>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</si>
  <si>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</si>
  <si>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</si>
  <si>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</si>
  <si>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</si>
  <si>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</si>
  <si>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</si>
  <si>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</si>
  <si>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</si>
  <si>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</si>
  <si>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</si>
  <si>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</si>
  <si>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</si>
  <si>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</si>
  <si>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</si>
  <si>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</si>
  <si>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</si>
  <si>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</si>
  <si>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</si>
  <si>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</si>
  <si>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</si>
  <si>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</si>
  <si>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</si>
  <si>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</si>
  <si>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</si>
  <si>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</si>
  <si>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</si>
  <si>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</si>
  <si>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</si>
  <si>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</si>
  <si>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</si>
  <si>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</si>
  <si>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</si>
  <si>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</si>
  <si>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</si>
  <si>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</si>
  <si>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</si>
  <si>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</si>
  <si>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</si>
  <si>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</si>
  <si>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</si>
  <si>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</si>
  <si>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</si>
  <si>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</si>
  <si>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</si>
  <si>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</si>
  <si>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</si>
  <si>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</si>
  <si>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</si>
  <si>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</si>
  <si>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</si>
  <si>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</si>
  <si>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</si>
  <si>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</si>
  <si>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</si>
  <si>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</si>
  <si>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</si>
  <si>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</si>
  <si>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</si>
  <si>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</si>
  <si>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</si>
  <si>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</si>
  <si>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</si>
  <si>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</si>
  <si>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</si>
  <si>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</si>
  <si>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</si>
  <si>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</si>
  <si>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</si>
  <si>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</si>
  <si>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</si>
  <si>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</si>
  <si>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</si>
  <si>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</si>
  <si>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</si>
  <si>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</si>
  <si>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</si>
  <si>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</si>
  <si>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</si>
  <si>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</si>
  <si>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</si>
  <si>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</si>
  <si>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</si>
  <si>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</si>
  <si>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</si>
  <si>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</si>
  <si>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</si>
  <si>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</si>
  <si>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</si>
  <si>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</si>
  <si>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</si>
  <si>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</si>
  <si>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</si>
  <si>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</si>
  <si>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</si>
  <si>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</si>
  <si>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</si>
  <si>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</si>
  <si>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</si>
  <si>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</si>
  <si>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</si>
  <si>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</si>
  <si>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</si>
  <si>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</si>
  <si>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</si>
  <si>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</si>
  <si>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</si>
  <si>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</si>
  <si>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</si>
  <si>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</si>
  <si>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</si>
  <si>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</si>
  <si>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</si>
  <si>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</si>
  <si>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</si>
  <si>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</si>
  <si>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</si>
  <si>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</si>
  <si>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</si>
  <si>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</si>
  <si>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</si>
  <si>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</si>
  <si>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</si>
  <si>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</si>
  <si>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</si>
  <si>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</si>
  <si>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</si>
  <si>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</si>
  <si>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</si>
  <si>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</si>
  <si>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</si>
  <si>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</si>
  <si>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</si>
  <si>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</si>
  <si>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</si>
  <si>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</si>
  <si>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</si>
  <si>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</si>
  <si>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</si>
  <si>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</si>
  <si>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</si>
  <si>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</si>
  <si>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</si>
  <si>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</si>
  <si>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</si>
  <si>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</si>
  <si>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</si>
  <si>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</si>
  <si>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</si>
  <si>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</si>
  <si>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</si>
  <si>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</si>
  <si>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</si>
  <si>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</si>
  <si>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</si>
  <si>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</si>
  <si>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</si>
  <si>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</si>
  <si>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</si>
  <si>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</si>
  <si>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</si>
  <si>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</si>
  <si>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</si>
  <si>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</si>
  <si>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</si>
  <si>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</si>
  <si>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</si>
  <si>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</si>
  <si>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</si>
  <si>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</si>
  <si>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</si>
  <si>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</si>
  <si>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</si>
  <si>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</si>
  <si>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</si>
  <si>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</si>
  <si>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</si>
  <si>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</si>
  <si>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</si>
  <si>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</si>
  <si>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</si>
  <si>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</si>
  <si>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</si>
  <si>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</si>
  <si>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</si>
  <si>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</si>
  <si>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</si>
  <si>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</si>
  <si>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</si>
  <si>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</si>
  <si>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</si>
  <si>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</si>
  <si>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</si>
  <si>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</si>
  <si>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</si>
  <si>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</si>
  <si>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</si>
  <si>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</si>
  <si>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</si>
  <si>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</si>
  <si>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</si>
  <si>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</si>
  <si>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</si>
  <si>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</si>
  <si>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</si>
  <si>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</si>
  <si>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</si>
  <si>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</si>
  <si>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</si>
  <si>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</si>
  <si>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</si>
  <si>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</si>
  <si>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</si>
  <si>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</si>
  <si>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</si>
  <si>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</si>
  <si>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</si>
  <si>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</si>
  <si>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</si>
  <si>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</si>
  <si>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</si>
  <si>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</si>
  <si>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</si>
  <si>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</si>
  <si>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</si>
  <si>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</si>
  <si>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</si>
  <si>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</si>
  <si>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</si>
  <si>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</si>
  <si>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</si>
  <si>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</si>
  <si>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</si>
  <si>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</si>
  <si>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</si>
  <si>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</si>
  <si>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</si>
  <si>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</si>
  <si>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</si>
  <si>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</si>
  <si>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</si>
  <si>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</si>
  <si>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</si>
  <si>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</si>
  <si>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</si>
  <si>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</si>
  <si>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</si>
  <si>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</si>
  <si>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</si>
  <si>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</si>
  <si>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</si>
  <si>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</si>
  <si>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</si>
  <si>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</si>
  <si>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</si>
  <si>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</si>
  <si>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</si>
  <si>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</si>
  <si>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</si>
  <si>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</si>
  <si>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</si>
  <si>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</si>
  <si>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</si>
  <si>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</si>
  <si>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</si>
  <si>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</si>
  <si>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</si>
  <si>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</si>
  <si>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</si>
  <si>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</si>
  <si>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</si>
  <si>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</si>
  <si>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</si>
  <si>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</si>
  <si>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</si>
  <si>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</si>
  <si>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</si>
  <si>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</si>
  <si>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</si>
  <si>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</si>
  <si>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</si>
  <si>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</si>
  <si>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</si>
  <si>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</si>
  <si>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</si>
  <si>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</si>
  <si>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</si>
  <si>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</si>
  <si>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</si>
  <si>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</si>
  <si>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</si>
  <si>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</si>
  <si>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</si>
  <si>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</si>
  <si>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</si>
  <si>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</si>
  <si>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</si>
  <si>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</si>
  <si>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</si>
  <si>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</si>
  <si>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</si>
  <si>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</si>
  <si>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</si>
  <si>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</si>
  <si>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</si>
  <si>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</si>
  <si>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</si>
  <si>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</si>
  <si>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</si>
  <si>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</si>
  <si>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</si>
  <si>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</si>
  <si>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</si>
  <si>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</si>
  <si>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</si>
  <si>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</si>
  <si>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</si>
  <si>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</si>
  <si>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</si>
  <si>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</si>
  <si>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</si>
  <si>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</si>
  <si>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</si>
  <si>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</si>
  <si>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</si>
  <si>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</si>
  <si>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</si>
  <si>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</si>
  <si>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</si>
  <si>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</si>
  <si>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</si>
  <si>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</si>
  <si>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</si>
  <si>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</si>
  <si>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</si>
  <si>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</si>
  <si>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</si>
  <si>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</si>
  <si>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</si>
  <si>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</si>
  <si>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</si>
  <si>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</si>
  <si>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</si>
  <si>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</si>
  <si>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</si>
  <si>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</si>
  <si>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</si>
  <si>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</si>
  <si>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</si>
  <si>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</si>
  <si>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</si>
  <si>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</si>
  <si>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</si>
  <si>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</si>
  <si>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</si>
  <si>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</si>
  <si>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</si>
  <si>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</si>
  <si>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</si>
  <si>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</si>
  <si>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</si>
  <si>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</si>
  <si>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</si>
  <si>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</si>
  <si>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</si>
  <si>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</si>
  <si>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</si>
  <si>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</si>
  <si>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</si>
  <si>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</si>
  <si>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</si>
  <si>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</si>
  <si>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</si>
  <si>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</si>
  <si>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</si>
  <si>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</si>
  <si>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</si>
  <si>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</si>
  <si>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</si>
  <si>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</si>
  <si>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</si>
  <si>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</si>
  <si>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</si>
  <si>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</si>
  <si>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</si>
  <si>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</si>
  <si>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</si>
  <si>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</si>
  <si>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</si>
  <si>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</si>
  <si>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</si>
  <si>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</si>
  <si>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</si>
  <si>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</si>
  <si>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</si>
  <si>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</si>
  <si>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</si>
  <si>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</si>
  <si>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</si>
  <si>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</si>
  <si>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</si>
  <si>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</si>
  <si>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</si>
  <si>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</si>
  <si>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</si>
  <si>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</si>
  <si>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</si>
  <si>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</si>
  <si>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</si>
  <si>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</si>
  <si>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</si>
  <si>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</si>
  <si>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</si>
  <si>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</si>
  <si>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</si>
  <si>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</si>
  <si>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</si>
  <si>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</si>
  <si>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</si>
  <si>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</si>
  <si>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</si>
  <si>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</si>
  <si>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</si>
  <si>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</si>
  <si>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</si>
  <si>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</si>
  <si>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</si>
  <si>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</si>
  <si>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</si>
  <si>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</si>
  <si>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</si>
  <si>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</si>
  <si>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</si>
  <si>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</si>
  <si>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</si>
  <si>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</si>
  <si>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</si>
  <si>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</si>
  <si>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</si>
  <si>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</si>
  <si>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</si>
  <si>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</si>
  <si>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</si>
  <si>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</si>
  <si>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</si>
  <si>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</si>
  <si>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</si>
  <si>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</si>
  <si>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</si>
  <si>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</si>
  <si>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</si>
  <si>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</si>
  <si>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</si>
  <si>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</si>
  <si>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</si>
  <si>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</si>
  <si>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</si>
  <si>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</si>
  <si>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</si>
  <si>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</si>
  <si>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</si>
  <si>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</si>
  <si>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</si>
  <si>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</si>
  <si>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</si>
  <si>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</si>
  <si>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</si>
  <si>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</si>
  <si>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</si>
  <si>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</si>
  <si>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</si>
  <si>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</si>
  <si>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</si>
  <si>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</si>
  <si>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</si>
  <si>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</si>
  <si>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</si>
  <si>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</si>
  <si>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</si>
  <si>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</si>
  <si>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</si>
  <si>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</si>
  <si>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</si>
  <si>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</si>
  <si>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</si>
  <si>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</si>
  <si>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</si>
  <si>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</si>
  <si>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</si>
  <si>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</si>
  <si>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</si>
  <si>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</si>
  <si>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</si>
  <si>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</si>
  <si>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</si>
  <si>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</si>
  <si>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</si>
  <si>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</si>
  <si>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</si>
  <si>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</si>
  <si>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</si>
  <si>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</si>
  <si>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</si>
  <si>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</si>
  <si>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</si>
  <si>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</si>
  <si>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</si>
  <si>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</si>
  <si>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</si>
  <si>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</si>
  <si>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</si>
  <si>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</si>
  <si>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</si>
  <si>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</si>
  <si>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</si>
  <si>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</si>
  <si>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</si>
  <si>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</si>
  <si>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</si>
  <si>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</si>
  <si>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</si>
  <si>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</si>
  <si>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</si>
  <si>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</si>
  <si>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</si>
  <si>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</si>
  <si>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</si>
  <si>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</si>
  <si>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</si>
  <si>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</si>
  <si>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</si>
  <si>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</si>
  <si>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</si>
  <si>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</si>
  <si>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</si>
  <si>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</si>
  <si>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</si>
  <si>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</si>
  <si>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</si>
  <si>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</si>
  <si>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</si>
  <si>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</si>
  <si>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</si>
  <si>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</si>
  <si>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</si>
  <si>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</si>
  <si>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</si>
  <si>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</si>
  <si>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</si>
  <si>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</si>
  <si>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</si>
  <si>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</si>
  <si>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</si>
  <si>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</si>
  <si>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</si>
  <si>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</si>
  <si>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</si>
  <si>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</si>
  <si>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</si>
  <si>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</si>
  <si>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</si>
  <si>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</si>
  <si>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</si>
  <si>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</si>
  <si>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</si>
  <si>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</si>
  <si>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</si>
  <si>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</si>
  <si>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</si>
  <si>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</si>
  <si>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</si>
  <si>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</si>
  <si>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</si>
  <si>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</si>
  <si>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</si>
  <si>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</si>
  <si>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</si>
  <si>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</si>
  <si>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</si>
  <si>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</si>
  <si>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</si>
  <si>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</si>
  <si>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</si>
  <si>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</si>
  <si>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</si>
  <si>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</si>
  <si>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</si>
  <si>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</si>
  <si>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</si>
  <si>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</si>
  <si>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</si>
  <si>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</si>
  <si>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</si>
  <si>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</si>
  <si>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</si>
  <si>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</si>
  <si>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</si>
  <si>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</si>
  <si>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</si>
  <si>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</si>
  <si>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</si>
  <si>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</si>
  <si>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</si>
  <si>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</si>
  <si>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</si>
  <si>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</si>
  <si>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</si>
  <si>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</si>
  <si>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</si>
  <si>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</si>
  <si>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</si>
  <si>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</si>
  <si>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</si>
  <si>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</si>
  <si>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</si>
  <si>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</si>
  <si>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</si>
  <si>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</si>
  <si>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</si>
  <si>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</si>
  <si>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</si>
  <si>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</si>
  <si>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</si>
  <si>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</si>
  <si>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</si>
  <si>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</si>
  <si>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</si>
  <si>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</si>
  <si>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</si>
  <si>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</si>
  <si>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</si>
  <si>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</si>
  <si>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</si>
  <si>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</si>
  <si>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</si>
  <si>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</si>
  <si>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</si>
  <si>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</si>
  <si>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</si>
  <si>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</si>
  <si>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</si>
  <si>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</si>
  <si>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</si>
  <si>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</si>
  <si>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</si>
  <si>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</si>
  <si>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</si>
  <si>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</si>
  <si>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</si>
  <si>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</si>
  <si>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</si>
  <si>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</si>
  <si>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</si>
  <si>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</si>
  <si>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</si>
  <si>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</si>
  <si>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</si>
  <si>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</si>
  <si>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</si>
  <si>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</si>
  <si>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</si>
  <si>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</si>
  <si>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</si>
  <si>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</si>
  <si>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</si>
  <si>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</si>
  <si>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</si>
  <si>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</si>
  <si>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</si>
  <si>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</si>
  <si>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</si>
  <si>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</si>
  <si>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</si>
  <si>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</si>
  <si>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</si>
  <si>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</si>
  <si>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</si>
  <si>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</si>
  <si>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</si>
  <si>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</si>
  <si>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</si>
  <si>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</si>
  <si>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</si>
  <si>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</si>
  <si>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</si>
  <si>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</si>
  <si>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</si>
  <si>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</si>
  <si>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</si>
  <si>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</si>
  <si>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</si>
  <si>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</si>
  <si>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</si>
  <si>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</si>
  <si>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</si>
  <si>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</si>
  <si>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</si>
  <si>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</si>
  <si>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</si>
  <si>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</si>
  <si>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</si>
  <si>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</si>
  <si>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</si>
  <si>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</si>
  <si>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</si>
  <si>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</si>
  <si>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</si>
  <si>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</si>
  <si>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</si>
  <si>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</si>
  <si>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</si>
  <si>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</si>
  <si>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</si>
  <si>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</si>
  <si>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</si>
  <si>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</si>
  <si>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</si>
  <si>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</si>
  <si>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</si>
  <si>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</si>
  <si>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</si>
  <si>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</si>
  <si>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</si>
  <si>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</si>
  <si>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</si>
  <si>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</si>
  <si>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</si>
  <si>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</si>
  <si>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</si>
  <si>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</si>
  <si>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</si>
  <si>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</si>
  <si>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</si>
  <si>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</si>
  <si>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</si>
  <si>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</si>
  <si>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</si>
  <si>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</si>
  <si>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</si>
  <si>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</si>
  <si>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</si>
  <si>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</si>
  <si>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</si>
  <si>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</si>
  <si>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</si>
  <si>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</si>
  <si>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</si>
  <si>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</si>
  <si>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</si>
  <si>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</si>
  <si>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</si>
  <si>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</si>
  <si>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</si>
  <si>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</si>
  <si>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</si>
  <si>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</si>
  <si>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</si>
  <si>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</si>
  <si>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</si>
  <si>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</si>
  <si>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</si>
  <si>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</si>
  <si>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</si>
  <si>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</si>
  <si>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</si>
  <si>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</si>
  <si>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</si>
  <si>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</si>
  <si>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</si>
  <si>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</si>
  <si>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</si>
  <si>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</si>
  <si>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</si>
  <si>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</si>
  <si>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</si>
  <si>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</si>
  <si>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</si>
  <si>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</si>
  <si>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</si>
  <si>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</si>
  <si>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</si>
  <si>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</si>
  <si>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</si>
  <si>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</si>
  <si>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</si>
  <si>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</si>
  <si>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</si>
  <si>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</si>
  <si>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</si>
  <si>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</si>
  <si>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</si>
  <si>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</si>
  <si>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</si>
  <si>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</si>
  <si>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</si>
  <si>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</si>
  <si>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</si>
  <si>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</si>
  <si>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</si>
  <si>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</si>
  <si>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</si>
  <si>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</si>
  <si>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</si>
  <si>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</si>
  <si>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</si>
  <si>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</si>
  <si>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</si>
  <si>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</si>
  <si>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</si>
  <si>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</si>
  <si>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</si>
  <si>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</si>
  <si>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</si>
  <si>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</si>
  <si>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</si>
  <si>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</si>
  <si>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</si>
  <si>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</si>
  <si>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</si>
  <si>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</si>
  <si>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</si>
  <si>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</si>
  <si>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</si>
  <si>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</si>
  <si>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</si>
  <si>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</si>
  <si>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</si>
  <si>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</si>
  <si>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</si>
  <si>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</si>
  <si>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</si>
  <si>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</si>
  <si>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</si>
  <si>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</si>
  <si>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</si>
  <si>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</si>
  <si>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</si>
  <si>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</si>
  <si>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</si>
  <si>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</si>
  <si>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</si>
  <si>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</si>
  <si>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</si>
  <si>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</si>
  <si>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</si>
  <si>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</si>
  <si>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</si>
  <si>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</si>
  <si>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</si>
  <si>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</si>
  <si>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</si>
  <si>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</si>
  <si>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</si>
  <si>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</si>
  <si>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</si>
  <si>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</si>
  <si>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</si>
  <si>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</si>
  <si>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</si>
  <si>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</si>
  <si>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</si>
  <si>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</si>
  <si>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</si>
  <si>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</si>
  <si>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</si>
  <si>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</si>
  <si>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</si>
  <si>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</si>
  <si>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</si>
  <si>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</si>
  <si>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</si>
  <si>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</si>
  <si>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</si>
  <si>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</si>
  <si>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</si>
  <si>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</si>
  <si>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</si>
  <si>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</si>
  <si>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</si>
  <si>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</si>
  <si>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</si>
  <si>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</si>
  <si>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</si>
  <si>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</si>
  <si>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</si>
  <si>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</si>
  <si>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</si>
  <si>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</si>
  <si>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</si>
  <si>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</si>
  <si>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</si>
  <si>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</si>
  <si>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</si>
  <si>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</si>
  <si>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</si>
  <si>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</si>
  <si>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</si>
  <si>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</si>
  <si>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</si>
  <si>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</si>
  <si>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</si>
  <si>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</si>
  <si>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</si>
  <si>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</si>
  <si>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</si>
  <si>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</si>
  <si>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</si>
  <si>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</si>
  <si>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</si>
  <si>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</si>
  <si>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</si>
  <si>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</si>
  <si>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</si>
  <si>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</si>
  <si>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</si>
  <si>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</si>
  <si>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</si>
  <si>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</si>
  <si>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</si>
  <si>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</si>
  <si>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</si>
  <si>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</si>
  <si>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</si>
  <si>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</si>
  <si>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</si>
  <si>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</si>
  <si>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</si>
  <si>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</si>
  <si>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</si>
  <si>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</si>
  <si>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</si>
  <si>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</si>
  <si>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</si>
  <si>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</si>
  <si>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</si>
  <si>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</si>
  <si>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</si>
  <si>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</si>
  <si>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</si>
  <si>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</si>
  <si>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</si>
  <si>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</si>
  <si>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</si>
  <si>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</si>
  <si>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</si>
  <si>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</si>
  <si>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</si>
  <si>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</si>
  <si>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</si>
  <si>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</si>
  <si>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</si>
  <si>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</si>
  <si>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</si>
  <si>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</si>
  <si>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</si>
  <si>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</si>
  <si>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</si>
  <si>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</si>
  <si>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</si>
  <si>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</si>
  <si>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</si>
  <si>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</si>
  <si>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</si>
  <si>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</si>
  <si>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</si>
  <si>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</si>
  <si>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</si>
  <si>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</si>
  <si>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</si>
  <si>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</si>
  <si>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</si>
  <si>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</si>
  <si>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</si>
  <si>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</si>
  <si>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</si>
  <si>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</si>
  <si>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</si>
  <si>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</si>
  <si>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</si>
  <si>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</si>
  <si>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</si>
  <si>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</si>
  <si>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</si>
  <si>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</si>
  <si>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</si>
  <si>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</si>
  <si>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</si>
  <si>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</si>
  <si>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</si>
  <si>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</si>
  <si>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</si>
  <si>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</si>
  <si>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</si>
  <si>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</si>
  <si>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</si>
  <si>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</si>
  <si>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</si>
  <si>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</si>
  <si>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</si>
  <si>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</si>
  <si>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</si>
  <si>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</si>
  <si>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</si>
  <si>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</si>
  <si>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</si>
  <si>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</si>
  <si>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</si>
  <si>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</si>
  <si>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</si>
  <si>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</si>
  <si>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</si>
  <si>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</si>
  <si>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</si>
  <si>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</si>
  <si>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</si>
  <si>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</si>
  <si>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</si>
  <si>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</si>
  <si>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</si>
  <si>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</si>
  <si>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</si>
  <si>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</si>
  <si>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</si>
  <si>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</si>
  <si>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</si>
  <si>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</si>
  <si>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</si>
  <si>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</si>
  <si>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</si>
  <si>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</si>
  <si>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</si>
  <si>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</si>
  <si>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</si>
  <si>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</si>
  <si>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</si>
  <si>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</si>
  <si>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</si>
  <si>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</si>
  <si>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</si>
  <si>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</si>
  <si>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</si>
  <si>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</si>
  <si>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</si>
  <si>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</si>
  <si>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</si>
  <si>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</si>
  <si>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</si>
  <si>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</si>
  <si>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</si>
  <si>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</si>
  <si>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</si>
  <si>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</si>
  <si>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</si>
  <si>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</si>
  <si>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</si>
  <si>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</si>
  <si>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</si>
  <si>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</si>
  <si>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</si>
  <si>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</si>
  <si>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</si>
  <si>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</si>
  <si>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</si>
  <si>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</si>
  <si>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</si>
  <si>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</si>
  <si>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</si>
  <si>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</si>
  <si>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</si>
  <si>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</si>
  <si>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</si>
  <si>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</si>
  <si>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</si>
  <si>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</si>
  <si>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</si>
  <si>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</si>
  <si>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</si>
  <si>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</si>
  <si>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</si>
  <si>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</si>
  <si>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</si>
  <si>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</si>
  <si>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</si>
  <si>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</si>
  <si>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</si>
  <si>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</si>
  <si>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</si>
  <si>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</si>
  <si>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</si>
  <si>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</si>
  <si>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</si>
  <si>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</si>
  <si>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</si>
  <si>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</si>
  <si>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</si>
  <si>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</si>
  <si>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</si>
  <si>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</si>
  <si>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</si>
  <si>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</si>
  <si>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</si>
  <si>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</si>
  <si>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</si>
  <si>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</si>
  <si>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</si>
  <si>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</si>
  <si>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</si>
  <si>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</si>
  <si>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</si>
  <si>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</si>
  <si>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</si>
  <si>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</si>
  <si>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</si>
  <si>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</si>
  <si>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</si>
  <si>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</si>
  <si>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</si>
  <si>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</si>
  <si>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</si>
  <si>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</si>
  <si>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</si>
  <si>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</si>
  <si>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</si>
  <si>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</si>
  <si>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</si>
  <si>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</si>
  <si>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</si>
  <si>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</si>
  <si>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</si>
  <si>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</si>
  <si>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</si>
  <si>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</si>
  <si>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</si>
  <si>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</si>
  <si>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</si>
  <si>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</si>
  <si>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</si>
  <si>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</si>
  <si>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</si>
  <si>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</si>
  <si>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</si>
  <si>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</si>
  <si>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</si>
  <si>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</si>
  <si>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</si>
  <si>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</si>
  <si>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</si>
  <si>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</si>
  <si>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</si>
  <si>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</si>
  <si>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</si>
  <si>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</si>
  <si>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</si>
  <si>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</si>
  <si>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</si>
  <si>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</si>
  <si>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</si>
  <si>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</si>
  <si>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</si>
  <si>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</si>
  <si>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</si>
  <si>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</si>
  <si>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</si>
  <si>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</si>
  <si>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</si>
  <si>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</si>
  <si>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</si>
  <si>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</si>
  <si>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</si>
  <si>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</si>
  <si>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</si>
  <si>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</si>
  <si>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</si>
  <si>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</si>
  <si>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</si>
  <si>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</si>
  <si>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</si>
  <si>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</si>
  <si>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</si>
  <si>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</si>
  <si>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</si>
  <si>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</si>
  <si>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</si>
  <si>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</si>
  <si>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</si>
  <si>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</si>
  <si>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</si>
  <si>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</si>
  <si>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</si>
  <si>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</si>
  <si>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</si>
  <si>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</si>
  <si>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</si>
  <si>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</si>
  <si>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</si>
  <si>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</si>
  <si>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</si>
  <si>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</si>
  <si>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</si>
  <si>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</si>
  <si>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</si>
  <si>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</si>
  <si>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</si>
  <si>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</si>
  <si>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</si>
  <si>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</si>
  <si>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</si>
  <si>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</si>
  <si>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</si>
  <si>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</si>
  <si>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</si>
  <si>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</si>
  <si>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</si>
  <si>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</si>
  <si>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</si>
  <si>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</si>
  <si>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</si>
  <si>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</si>
  <si>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</si>
  <si>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</si>
  <si>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</si>
  <si>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</si>
  <si>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</si>
  <si>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</si>
  <si>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</si>
  <si>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</si>
  <si>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</si>
  <si>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</si>
  <si>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</si>
  <si>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</si>
  <si>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</si>
  <si>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</si>
  <si>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</si>
  <si>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</si>
  <si>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</si>
  <si>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</si>
  <si>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</si>
  <si>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</si>
  <si>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</si>
  <si>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</si>
  <si>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</si>
  <si>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</si>
  <si>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</si>
  <si>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</si>
  <si>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</si>
  <si>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</si>
  <si>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</si>
  <si>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</si>
  <si>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</si>
  <si>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</si>
  <si>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</si>
  <si>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</si>
  <si>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</si>
  <si>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</si>
  <si>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</si>
  <si>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</si>
  <si>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</si>
  <si>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</si>
  <si>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</si>
  <si>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</si>
  <si>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</si>
  <si>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</si>
  <si>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</si>
  <si>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</si>
  <si>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</si>
  <si>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</si>
  <si>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</si>
  <si>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</si>
  <si>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</si>
  <si>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</si>
  <si>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</si>
  <si>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</si>
  <si>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</si>
  <si>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</si>
  <si>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</si>
  <si>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</si>
  <si>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</si>
  <si>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</si>
  <si>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</si>
  <si>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</si>
  <si>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</si>
  <si>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</si>
  <si>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</si>
  <si>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</si>
  <si>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</si>
  <si>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</si>
  <si>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</si>
  <si>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</si>
  <si>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</si>
  <si>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</si>
  <si>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</si>
  <si>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</si>
  <si>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</si>
  <si>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</si>
  <si>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</si>
  <si>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</si>
  <si>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</si>
  <si>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</si>
  <si>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</si>
  <si>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</si>
  <si>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</si>
  <si>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</si>
  <si>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</si>
  <si>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</si>
  <si>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</si>
  <si>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</si>
  <si>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</si>
  <si>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</si>
  <si>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</si>
  <si>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</si>
  <si>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</si>
  <si>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</si>
  <si>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</si>
  <si>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</si>
  <si>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</si>
  <si>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</si>
  <si>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</si>
  <si>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</si>
  <si>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</si>
  <si>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</si>
  <si>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</si>
  <si>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</si>
  <si>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</si>
  <si>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</si>
  <si>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</si>
  <si>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</si>
  <si>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</si>
  <si>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</si>
  <si>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</si>
  <si>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</si>
  <si>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</si>
  <si>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</si>
  <si>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</si>
  <si>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</si>
  <si>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</si>
  <si>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</si>
  <si>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</si>
  <si>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</si>
  <si>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</si>
  <si>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</si>
  <si>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</si>
  <si>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</si>
  <si>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</si>
  <si>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</si>
  <si>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</si>
  <si>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</si>
  <si>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</si>
  <si>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</si>
  <si>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</si>
  <si>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</si>
  <si>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</si>
  <si>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</si>
  <si>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</si>
  <si>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</si>
  <si>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</si>
  <si>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</si>
  <si>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</si>
  <si>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</si>
  <si>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</si>
  <si>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</si>
  <si>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</si>
  <si>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</si>
  <si>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</si>
  <si>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</si>
  <si>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</si>
  <si>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</si>
  <si>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</si>
  <si>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</si>
  <si>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</si>
  <si>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</si>
  <si>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</si>
  <si>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</si>
  <si>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</si>
  <si>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</si>
  <si>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</si>
  <si>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</si>
  <si>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</si>
  <si>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</si>
  <si>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</si>
  <si>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</si>
  <si>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</si>
  <si>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</si>
  <si>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</si>
  <si>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</si>
  <si>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</si>
  <si>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</si>
  <si>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</si>
  <si>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</si>
  <si>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</si>
  <si>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</si>
  <si>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</si>
  <si>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</si>
  <si>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</si>
  <si>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</si>
  <si>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</si>
  <si>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</si>
  <si>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</si>
  <si>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</si>
  <si>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</si>
  <si>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</si>
  <si>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</si>
  <si>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</si>
  <si>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</si>
  <si>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</si>
  <si>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</si>
  <si>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</si>
  <si>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</si>
  <si>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</si>
  <si>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</si>
  <si>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</si>
  <si>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</si>
  <si>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</si>
  <si>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</si>
  <si>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</si>
  <si>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</si>
  <si>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</si>
  <si>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</si>
  <si>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</si>
  <si>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</si>
  <si>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</si>
  <si>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</si>
  <si>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</si>
  <si>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</si>
  <si>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</si>
  <si>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</si>
  <si>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</si>
  <si>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</si>
  <si>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</si>
  <si>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</si>
  <si>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</si>
  <si>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</si>
  <si>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</si>
  <si>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</si>
  <si>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</si>
  <si>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</si>
  <si>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</si>
  <si>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</si>
  <si>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</si>
  <si>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</si>
  <si>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</si>
  <si>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</si>
  <si>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</si>
  <si>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</si>
  <si>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</si>
  <si>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</si>
  <si>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</si>
  <si>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</si>
  <si>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</si>
  <si>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</si>
  <si>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</si>
  <si>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</si>
  <si>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</si>
  <si>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</si>
  <si>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</si>
  <si>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</si>
  <si>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</si>
  <si>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</si>
  <si>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</si>
  <si>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</si>
  <si>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</si>
  <si>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</si>
  <si>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</si>
  <si>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</si>
  <si>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</si>
  <si>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</si>
  <si>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</si>
  <si>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</si>
  <si>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</si>
  <si>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</si>
  <si>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</si>
  <si>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</si>
  <si>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</si>
  <si>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</si>
  <si>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</si>
  <si>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</si>
  <si>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</si>
  <si>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</si>
  <si>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</si>
  <si>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</si>
  <si>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</si>
  <si>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</si>
  <si>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</si>
  <si>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</si>
  <si>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</si>
  <si>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</si>
  <si>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</si>
  <si>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</si>
  <si>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</si>
  <si>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</si>
  <si>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</si>
  <si>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</si>
  <si>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</si>
  <si>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</si>
  <si>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</si>
  <si>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</si>
  <si>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</si>
  <si>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</si>
  <si>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</si>
  <si>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</si>
  <si>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</si>
  <si>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</si>
  <si>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</si>
  <si>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</si>
  <si>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</si>
  <si>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</si>
  <si>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</si>
  <si>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</si>
  <si>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</si>
  <si>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</si>
  <si>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</si>
  <si>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</si>
  <si>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</si>
  <si>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</si>
  <si>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</si>
  <si>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</si>
  <si>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</si>
  <si>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</si>
  <si>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</si>
  <si>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</si>
  <si>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</si>
  <si>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</si>
  <si>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</si>
  <si>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</si>
  <si>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</si>
  <si>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</si>
  <si>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</si>
  <si>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</si>
  <si>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</si>
  <si>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</si>
  <si>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</si>
  <si>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</si>
  <si>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</si>
  <si>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</si>
  <si>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</si>
  <si>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</si>
  <si>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</si>
  <si>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</si>
  <si>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</si>
  <si>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</si>
  <si>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</si>
  <si>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</si>
  <si>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</si>
  <si>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</si>
  <si>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</si>
  <si>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</si>
  <si>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</si>
  <si>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</si>
  <si>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</si>
  <si>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</si>
  <si>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</si>
  <si>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</si>
  <si>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</si>
  <si>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</si>
  <si>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</si>
  <si>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</si>
  <si>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</si>
  <si>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</si>
  <si>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</si>
  <si>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</si>
  <si>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</si>
  <si>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</si>
  <si>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</si>
  <si>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</si>
  <si>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</si>
  <si>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</si>
  <si>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</si>
  <si>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</si>
  <si>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</si>
  <si>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</si>
  <si>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</si>
  <si>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</si>
  <si>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</si>
  <si>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</si>
  <si>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</si>
  <si>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</si>
  <si>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</si>
  <si>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</si>
  <si>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</si>
  <si>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</si>
  <si>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</si>
  <si>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</si>
  <si>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</si>
  <si>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</si>
  <si>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</si>
  <si>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</si>
  <si>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</si>
  <si>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</si>
  <si>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</si>
  <si>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</si>
  <si>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</si>
  <si>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</si>
  <si>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</si>
  <si>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</si>
  <si>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</si>
  <si>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</si>
  <si>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</si>
  <si>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</si>
  <si>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</si>
  <si>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</si>
  <si>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</si>
  <si>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</si>
  <si>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</si>
  <si>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</si>
  <si>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</si>
  <si>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</si>
  <si>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</si>
  <si>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</si>
  <si>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</si>
  <si>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</si>
  <si>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</si>
  <si>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</si>
  <si>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</si>
  <si>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</si>
  <si>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</si>
  <si>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</si>
  <si>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</si>
  <si>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</si>
  <si>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</si>
  <si>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</si>
  <si>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</si>
  <si>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Novi Beograd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</si>
</sst>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4720</c:v>
                </c:pt>
                <c:pt idx="1">
                  <c:v>5728</c:v>
                </c:pt>
                <c:pt idx="2">
                  <c:v>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5026</c:v>
                </c:pt>
                <c:pt idx="1">
                  <c:v>6240</c:v>
                </c:pt>
                <c:pt idx="2">
                  <c:v>6427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102272"/>
        <c:axId val="136103808"/>
      </c:barChart>
      <c:catAx>
        <c:axId val="1361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03808"/>
        <c:crosses val="autoZero"/>
        <c:auto val="1"/>
        <c:lblAlgn val="ctr"/>
        <c:lblOffset val="100"/>
        <c:noMultiLvlLbl val="0"/>
      </c:catAx>
      <c:valAx>
        <c:axId val="13610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02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1808</c:v>
                </c:pt>
                <c:pt idx="1">
                  <c:v>1775</c:v>
                </c:pt>
                <c:pt idx="2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168000"/>
        <c:axId val="141169792"/>
      </c:barChart>
      <c:catAx>
        <c:axId val="14116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69792"/>
        <c:crosses val="autoZero"/>
        <c:auto val="1"/>
        <c:lblAlgn val="ctr"/>
        <c:lblOffset val="100"/>
        <c:noMultiLvlLbl val="0"/>
      </c:catAx>
      <c:valAx>
        <c:axId val="1411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68000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124</c:v>
                </c:pt>
                <c:pt idx="1">
                  <c:v>101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208960"/>
        <c:axId val="141214848"/>
      </c:barChart>
      <c:catAx>
        <c:axId val="141208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14848"/>
        <c:crosses val="autoZero"/>
        <c:auto val="1"/>
        <c:lblAlgn val="ctr"/>
        <c:lblOffset val="100"/>
        <c:noMultiLvlLbl val="0"/>
      </c:catAx>
      <c:valAx>
        <c:axId val="141214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0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286</c:v>
                </c:pt>
                <c:pt idx="1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449856"/>
        <c:axId val="141468032"/>
      </c:barChart>
      <c:catAx>
        <c:axId val="141449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68032"/>
        <c:crosses val="autoZero"/>
        <c:auto val="1"/>
        <c:lblAlgn val="ctr"/>
        <c:lblOffset val="100"/>
        <c:noMultiLvlLbl val="0"/>
      </c:catAx>
      <c:valAx>
        <c:axId val="1414680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49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570432"/>
        <c:axId val="141571968"/>
      </c:barChart>
      <c:catAx>
        <c:axId val="1415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571968"/>
        <c:crosses val="autoZero"/>
        <c:auto val="1"/>
        <c:lblAlgn val="ctr"/>
        <c:lblOffset val="100"/>
        <c:noMultiLvlLbl val="0"/>
      </c:catAx>
      <c:valAx>
        <c:axId val="14157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570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17.869937342702592</c:v>
                </c:pt>
                <c:pt idx="1">
                  <c:v>60.263760103905497</c:v>
                </c:pt>
                <c:pt idx="2">
                  <c:v>21.866302553391915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45</c:v>
                </c:pt>
                <c:pt idx="1">
                  <c:v>51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17</c:v>
                </c:pt>
                <c:pt idx="1">
                  <c:v>16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1702272"/>
        <c:axId val="141703808"/>
      </c:barChart>
      <c:catAx>
        <c:axId val="1417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03808"/>
        <c:crosses val="autoZero"/>
        <c:auto val="1"/>
        <c:lblAlgn val="ctr"/>
        <c:lblOffset val="100"/>
        <c:noMultiLvlLbl val="0"/>
      </c:catAx>
      <c:valAx>
        <c:axId val="14170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702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1759232"/>
        <c:axId val="141760768"/>
      </c:barChart>
      <c:catAx>
        <c:axId val="1417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60768"/>
        <c:crosses val="autoZero"/>
        <c:auto val="1"/>
        <c:lblAlgn val="ctr"/>
        <c:lblOffset val="100"/>
        <c:noMultiLvlLbl val="0"/>
      </c:catAx>
      <c:valAx>
        <c:axId val="14176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759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101</c:v>
                </c:pt>
                <c:pt idx="1">
                  <c:v>89.6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99.8</c:v>
                </c:pt>
                <c:pt idx="1">
                  <c:v>95.8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03904"/>
        <c:axId val="141805440"/>
      </c:barChart>
      <c:catAx>
        <c:axId val="141803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05440"/>
        <c:crosses val="autoZero"/>
        <c:auto val="1"/>
        <c:lblAlgn val="ctr"/>
        <c:lblOffset val="100"/>
        <c:noMultiLvlLbl val="0"/>
      </c:catAx>
      <c:valAx>
        <c:axId val="1418054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0390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1065</c:v>
                </c:pt>
                <c:pt idx="1">
                  <c:v>897</c:v>
                </c:pt>
                <c:pt idx="2">
                  <c:v>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834880"/>
        <c:axId val="141857152"/>
      </c:barChart>
      <c:catAx>
        <c:axId val="14183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57152"/>
        <c:crosses val="autoZero"/>
        <c:auto val="1"/>
        <c:lblAlgn val="ctr"/>
        <c:lblOffset val="100"/>
        <c:noMultiLvlLbl val="0"/>
      </c:catAx>
      <c:valAx>
        <c:axId val="14185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3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558</c:v>
                </c:pt>
                <c:pt idx="1">
                  <c:v>691</c:v>
                </c:pt>
                <c:pt idx="2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975</c:v>
                </c:pt>
                <c:pt idx="1">
                  <c:v>1361</c:v>
                </c:pt>
                <c:pt idx="2">
                  <c:v>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79168"/>
        <c:axId val="141880704"/>
      </c:barChart>
      <c:catAx>
        <c:axId val="14187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80704"/>
        <c:crosses val="autoZero"/>
        <c:auto val="1"/>
        <c:lblAlgn val="ctr"/>
        <c:lblOffset val="100"/>
        <c:noMultiLvlLbl val="0"/>
      </c:catAx>
      <c:valAx>
        <c:axId val="14188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79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709</c:v>
                </c:pt>
                <c:pt idx="1">
                  <c:v>927</c:v>
                </c:pt>
                <c:pt idx="2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159</c:v>
                </c:pt>
                <c:pt idx="1">
                  <c:v>243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572928"/>
        <c:axId val="136574464"/>
      </c:barChart>
      <c:catAx>
        <c:axId val="13657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74464"/>
        <c:crosses val="autoZero"/>
        <c:auto val="1"/>
        <c:lblAlgn val="ctr"/>
        <c:lblOffset val="100"/>
        <c:noMultiLvlLbl val="0"/>
      </c:catAx>
      <c:valAx>
        <c:axId val="13657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72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582</c:v>
                </c:pt>
                <c:pt idx="1">
                  <c:v>574</c:v>
                </c:pt>
                <c:pt idx="2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978</c:v>
                </c:pt>
                <c:pt idx="1">
                  <c:v>1702</c:v>
                </c:pt>
                <c:pt idx="2">
                  <c:v>2110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948416"/>
        <c:axId val="141949952"/>
      </c:barChart>
      <c:catAx>
        <c:axId val="1419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49952"/>
        <c:crosses val="autoZero"/>
        <c:auto val="1"/>
        <c:lblAlgn val="ctr"/>
        <c:lblOffset val="100"/>
        <c:noMultiLvlLbl val="0"/>
      </c:catAx>
      <c:valAx>
        <c:axId val="14194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48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2.4363555052309565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2.590501020500402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2.379740331412858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2.0819159716638675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2.325979704173823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2.7731920015604854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3.3883467893487356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4.1776289184598765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4.4421502347864559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4.107692527272814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3.36455890118987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3.117640622100851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3.310798273950835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3.9706742914777515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3.7722833042328165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2.1494735740350444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1.8007431336260828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1.4995884695348516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208384"/>
        <c:axId val="142222464"/>
      </c:barChart>
      <c:catAx>
        <c:axId val="1422083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2222464"/>
        <c:crosses val="autoZero"/>
        <c:auto val="1"/>
        <c:lblAlgn val="ctr"/>
        <c:lblOffset val="100"/>
        <c:noMultiLvlLbl val="0"/>
      </c:catAx>
      <c:valAx>
        <c:axId val="1422224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22083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2.6442616477394369</c:v>
                </c:pt>
                <c:pt idx="1">
                  <c:v>2.7018283370838905</c:v>
                </c:pt>
                <c:pt idx="2">
                  <c:v>2.5305555423400619</c:v>
                </c:pt>
                <c:pt idx="3">
                  <c:v>2.2113220832480933</c:v>
                </c:pt>
                <c:pt idx="4">
                  <c:v>2.2498584620654549</c:v>
                </c:pt>
                <c:pt idx="5">
                  <c:v>2.633319219186359</c:v>
                </c:pt>
                <c:pt idx="6">
                  <c:v>3.0400921067029509</c:v>
                </c:pt>
                <c:pt idx="7">
                  <c:v>3.7451651117317111</c:v>
                </c:pt>
                <c:pt idx="8">
                  <c:v>4.0748652416135807</c:v>
                </c:pt>
                <c:pt idx="9">
                  <c:v>3.623371124358322</c:v>
                </c:pt>
                <c:pt idx="10">
                  <c:v>3.1076497090741277</c:v>
                </c:pt>
                <c:pt idx="11">
                  <c:v>2.5790828341841467</c:v>
                </c:pt>
                <c:pt idx="12">
                  <c:v>2.4958252256281193</c:v>
                </c:pt>
                <c:pt idx="13">
                  <c:v>2.8688193119591232</c:v>
                </c:pt>
                <c:pt idx="14">
                  <c:v>2.5690919211574235</c:v>
                </c:pt>
                <c:pt idx="15">
                  <c:v>1.3349762834755057</c:v>
                </c:pt>
                <c:pt idx="16">
                  <c:v>1.09804891741321</c:v>
                </c:pt>
                <c:pt idx="17">
                  <c:v>0.80260334648010623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255232"/>
        <c:axId val="142256768"/>
      </c:barChart>
      <c:catAx>
        <c:axId val="14225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2256768"/>
        <c:crosses val="autoZero"/>
        <c:auto val="1"/>
        <c:lblAlgn val="ctr"/>
        <c:lblOffset val="100"/>
        <c:noMultiLvlLbl val="0"/>
      </c:catAx>
      <c:valAx>
        <c:axId val="1422567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552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0.78740967947794216</c:v>
                </c:pt>
                <c:pt idx="1">
                  <c:v>0.98736029968121664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0.36128208823105584</c:v>
                </c:pt>
                <c:pt idx="1">
                  <c:v>0.24311886776070155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0.99018053811474571</c:v>
                </c:pt>
                <c:pt idx="1">
                  <c:v>0.36467830164105236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7.3162196101035466</c:v>
                </c:pt>
                <c:pt idx="1">
                  <c:v>6.1598382515287957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39.382835498281075</c:v>
                </c:pt>
                <c:pt idx="1">
                  <c:v>42.756670263833584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10.107664120880253</c:v>
                </c:pt>
                <c:pt idx="1">
                  <c:v>9.5188479142633877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41.054408464911383</c:v>
                </c:pt>
                <c:pt idx="1">
                  <c:v>39.96948610129126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488704"/>
        <c:axId val="142490240"/>
      </c:barChart>
      <c:catAx>
        <c:axId val="14248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490240"/>
        <c:crosses val="autoZero"/>
        <c:auto val="1"/>
        <c:lblAlgn val="ctr"/>
        <c:lblOffset val="100"/>
        <c:noMultiLvlLbl val="0"/>
      </c:catAx>
      <c:valAx>
        <c:axId val="142490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4887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13.569178829487205</c:v>
                </c:pt>
                <c:pt idx="1">
                  <c:v>9.4258177352733234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16.558247730407395</c:v>
                </c:pt>
                <c:pt idx="1">
                  <c:v>16.44401443828378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69.100603166107419</c:v>
                </c:pt>
                <c:pt idx="1">
                  <c:v>73.124201490963671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0.77197027399798257</c:v>
                </c:pt>
                <c:pt idx="1">
                  <c:v>1.0059663354792294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553472"/>
        <c:axId val="142555008"/>
      </c:barChart>
      <c:catAx>
        <c:axId val="14255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555008"/>
        <c:crosses val="autoZero"/>
        <c:auto val="1"/>
        <c:lblAlgn val="ctr"/>
        <c:lblOffset val="100"/>
        <c:noMultiLvlLbl val="0"/>
      </c:catAx>
      <c:valAx>
        <c:axId val="142555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553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6</c:v>
                </c:pt>
                <c:pt idx="2">
                  <c:v>40</c:v>
                </c:pt>
                <c:pt idx="3">
                  <c:v>41</c:v>
                </c:pt>
                <c:pt idx="4">
                  <c:v>35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30</c:v>
                </c:pt>
                <c:pt idx="3">
                  <c:v>39</c:v>
                </c:pt>
                <c:pt idx="4">
                  <c:v>19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2585856"/>
        <c:axId val="142587392"/>
      </c:barChart>
      <c:catAx>
        <c:axId val="14258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87392"/>
        <c:crosses val="autoZero"/>
        <c:auto val="1"/>
        <c:lblAlgn val="ctr"/>
        <c:lblOffset val="100"/>
        <c:noMultiLvlLbl val="0"/>
      </c:catAx>
      <c:valAx>
        <c:axId val="14258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85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0.18</c:v>
                </c:pt>
                <c:pt idx="1">
                  <c:v>0.13</c:v>
                </c:pt>
                <c:pt idx="3">
                  <c:v>0.16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2640256"/>
        <c:axId val="142641792"/>
      </c:barChart>
      <c:catAx>
        <c:axId val="14264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641792"/>
        <c:crosses val="autoZero"/>
        <c:auto val="1"/>
        <c:lblAlgn val="ctr"/>
        <c:lblOffset val="100"/>
        <c:noMultiLvlLbl val="0"/>
      </c:catAx>
      <c:valAx>
        <c:axId val="1426417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6402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55.319148936170215</c:v>
                </c:pt>
                <c:pt idx="2">
                  <c:v>14.634146341463413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44.680851063829785</c:v>
                </c:pt>
                <c:pt idx="2">
                  <c:v>85.365853658536579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007744"/>
        <c:axId val="143009280"/>
      </c:barChart>
      <c:catAx>
        <c:axId val="143007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09280"/>
        <c:crosses val="autoZero"/>
        <c:auto val="1"/>
        <c:lblAlgn val="ctr"/>
        <c:lblOffset val="100"/>
        <c:noMultiLvlLbl val="0"/>
      </c:catAx>
      <c:valAx>
        <c:axId val="1430092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077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2.6</c:v>
                </c:pt>
                <c:pt idx="1">
                  <c:v>4.7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087488"/>
        <c:axId val="143089024"/>
      </c:barChart>
      <c:catAx>
        <c:axId val="1430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89024"/>
        <c:crosses val="autoZero"/>
        <c:auto val="1"/>
        <c:lblAlgn val="ctr"/>
        <c:lblOffset val="100"/>
        <c:noMultiLvlLbl val="0"/>
      </c:catAx>
      <c:valAx>
        <c:axId val="14308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874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1011</c:v>
                </c:pt>
                <c:pt idx="1">
                  <c:v>1039</c:v>
                </c:pt>
                <c:pt idx="2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1040</c:v>
                </c:pt>
                <c:pt idx="1">
                  <c:v>1084</c:v>
                </c:pt>
                <c:pt idx="2">
                  <c:v>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759040"/>
        <c:axId val="142760576"/>
      </c:barChart>
      <c:catAx>
        <c:axId val="14275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760576"/>
        <c:crosses val="autoZero"/>
        <c:auto val="1"/>
        <c:lblAlgn val="ctr"/>
        <c:lblOffset val="100"/>
        <c:noMultiLvlLbl val="0"/>
      </c:catAx>
      <c:valAx>
        <c:axId val="142760576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759040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4413</c:v>
                </c:pt>
                <c:pt idx="1">
                  <c:v>3720</c:v>
                </c:pt>
                <c:pt idx="2">
                  <c:v>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2575</c:v>
                </c:pt>
                <c:pt idx="1">
                  <c:v>2118</c:v>
                </c:pt>
                <c:pt idx="2">
                  <c:v>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830336"/>
        <c:axId val="139334784"/>
      </c:barChart>
      <c:catAx>
        <c:axId val="1368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4784"/>
        <c:crosses val="autoZero"/>
        <c:auto val="1"/>
        <c:lblAlgn val="ctr"/>
        <c:lblOffset val="100"/>
        <c:noMultiLvlLbl val="0"/>
      </c:catAx>
      <c:valAx>
        <c:axId val="13933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830336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1670</c:v>
                </c:pt>
                <c:pt idx="1">
                  <c:v>1946</c:v>
                </c:pt>
                <c:pt idx="2">
                  <c:v>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1597</c:v>
                </c:pt>
                <c:pt idx="1">
                  <c:v>1838</c:v>
                </c:pt>
                <c:pt idx="2">
                  <c:v>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811904"/>
        <c:axId val="142813440"/>
      </c:barChart>
      <c:catAx>
        <c:axId val="14281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813440"/>
        <c:crosses val="autoZero"/>
        <c:auto val="1"/>
        <c:lblAlgn val="ctr"/>
        <c:lblOffset val="100"/>
        <c:noMultiLvlLbl val="0"/>
      </c:catAx>
      <c:valAx>
        <c:axId val="14281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811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33.356969205834687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26.935890509634429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19.160813974428237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15.025661804430039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3.9989645236808933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1.5216999819917163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2904704"/>
        <c:axId val="142926976"/>
      </c:barChart>
      <c:catAx>
        <c:axId val="14290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926976"/>
        <c:crosses val="autoZero"/>
        <c:auto val="1"/>
        <c:lblAlgn val="ctr"/>
        <c:lblOffset val="100"/>
        <c:noMultiLvlLbl val="0"/>
      </c:catAx>
      <c:valAx>
        <c:axId val="1429269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904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57.34</c:v>
                </c:pt>
                <c:pt idx="1">
                  <c:v>37.21</c:v>
                </c:pt>
                <c:pt idx="2">
                  <c:v>4.6399999999999997</c:v>
                </c:pt>
                <c:pt idx="3">
                  <c:v>0.54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57.32</c:v>
                </c:pt>
                <c:pt idx="1">
                  <c:v>36.15</c:v>
                </c:pt>
                <c:pt idx="2">
                  <c:v>5.67</c:v>
                </c:pt>
                <c:pt idx="3">
                  <c:v>0.67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2972032"/>
        <c:axId val="142973568"/>
      </c:barChart>
      <c:catAx>
        <c:axId val="142972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973568"/>
        <c:crosses val="autoZero"/>
        <c:auto val="1"/>
        <c:lblAlgn val="ctr"/>
        <c:lblOffset val="100"/>
        <c:noMultiLvlLbl val="0"/>
      </c:catAx>
      <c:valAx>
        <c:axId val="142973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9720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105613</c:v>
                </c:pt>
                <c:pt idx="1">
                  <c:v>123914</c:v>
                </c:pt>
                <c:pt idx="2">
                  <c:v>142355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986240"/>
        <c:axId val="143205120"/>
      </c:barChart>
      <c:catAx>
        <c:axId val="14298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205120"/>
        <c:crosses val="autoZero"/>
        <c:auto val="1"/>
        <c:lblAlgn val="ctr"/>
        <c:lblOffset val="100"/>
        <c:noMultiLvlLbl val="0"/>
      </c:catAx>
      <c:valAx>
        <c:axId val="14320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986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44717</c:v>
                </c:pt>
                <c:pt idx="1">
                  <c:v>45535</c:v>
                </c:pt>
                <c:pt idx="2">
                  <c:v>46317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41665</c:v>
                </c:pt>
                <c:pt idx="1">
                  <c:v>42485</c:v>
                </c:pt>
                <c:pt idx="2">
                  <c:v>43186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239424"/>
        <c:axId val="143249408"/>
      </c:barChart>
      <c:catAx>
        <c:axId val="1432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249408"/>
        <c:crosses val="autoZero"/>
        <c:auto val="1"/>
        <c:lblAlgn val="ctr"/>
        <c:lblOffset val="100"/>
        <c:noMultiLvlLbl val="0"/>
      </c:catAx>
      <c:valAx>
        <c:axId val="14324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239424"/>
        <c:crosses val="autoZero"/>
        <c:crossBetween val="between"/>
        <c:majorUnit val="10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2.5</c:v>
                </c:pt>
                <c:pt idx="1">
                  <c:v>4.5999999999999996</c:v>
                </c:pt>
                <c:pt idx="2">
                  <c:v>0</c:v>
                </c:pt>
                <c:pt idx="3">
                  <c:v>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6041984"/>
        <c:axId val="136043520"/>
      </c:barChart>
      <c:catAx>
        <c:axId val="136041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043520"/>
        <c:crosses val="autoZero"/>
        <c:auto val="1"/>
        <c:lblAlgn val="ctr"/>
        <c:lblOffset val="100"/>
        <c:noMultiLvlLbl val="0"/>
      </c:catAx>
      <c:valAx>
        <c:axId val="1360435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0419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74</c:v>
                </c:pt>
                <c:pt idx="1">
                  <c:v>66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408512"/>
        <c:axId val="143414400"/>
      </c:barChart>
      <c:catAx>
        <c:axId val="14340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414400"/>
        <c:crosses val="autoZero"/>
        <c:auto val="1"/>
        <c:lblAlgn val="ctr"/>
        <c:lblOffset val="100"/>
        <c:noMultiLvlLbl val="0"/>
      </c:catAx>
      <c:valAx>
        <c:axId val="14341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408512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</c:v>
                </c:pt>
                <c:pt idx="1">
                  <c:v>2.6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451264"/>
        <c:axId val="143452800"/>
      </c:barChart>
      <c:catAx>
        <c:axId val="1434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452800"/>
        <c:crosses val="autoZero"/>
        <c:auto val="1"/>
        <c:lblAlgn val="ctr"/>
        <c:lblOffset val="100"/>
        <c:noMultiLvlLbl val="0"/>
      </c:catAx>
      <c:valAx>
        <c:axId val="1434528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4512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7.1</c:v>
                </c:pt>
                <c:pt idx="1">
                  <c:v>7.1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473280"/>
        <c:axId val="143479168"/>
      </c:barChart>
      <c:catAx>
        <c:axId val="1434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479168"/>
        <c:crosses val="autoZero"/>
        <c:auto val="1"/>
        <c:lblAlgn val="ctr"/>
        <c:lblOffset val="100"/>
        <c:noMultiLvlLbl val="0"/>
      </c:catAx>
      <c:valAx>
        <c:axId val="14347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4732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11.8</c:v>
                </c:pt>
                <c:pt idx="1">
                  <c:v>53.8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2.97</c:v>
                </c:pt>
                <c:pt idx="1">
                  <c:v>1.92</c:v>
                </c:pt>
                <c:pt idx="2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2.88</c:v>
                </c:pt>
                <c:pt idx="1">
                  <c:v>1.85</c:v>
                </c:pt>
                <c:pt idx="2">
                  <c:v>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3529856"/>
        <c:axId val="143531392"/>
      </c:barChart>
      <c:catAx>
        <c:axId val="14352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531392"/>
        <c:crosses val="autoZero"/>
        <c:auto val="1"/>
        <c:lblAlgn val="ctr"/>
        <c:lblOffset val="100"/>
        <c:noMultiLvlLbl val="0"/>
      </c:catAx>
      <c:valAx>
        <c:axId val="1435313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5298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5.2</c:v>
                </c:pt>
                <c:pt idx="1">
                  <c:v>2.4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572992"/>
        <c:axId val="143574528"/>
      </c:barChart>
      <c:catAx>
        <c:axId val="14357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74528"/>
        <c:crosses val="autoZero"/>
        <c:auto val="1"/>
        <c:lblAlgn val="ctr"/>
        <c:lblOffset val="100"/>
        <c:noMultiLvlLbl val="0"/>
      </c:catAx>
      <c:valAx>
        <c:axId val="14357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729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9.5</c:v>
                </c:pt>
                <c:pt idx="1">
                  <c:v>9.3000000000000007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1.6</c:v>
                </c:pt>
                <c:pt idx="1">
                  <c:v>3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88.9</c:v>
                </c:pt>
                <c:pt idx="1">
                  <c:v>87.7</c:v>
                </c:pt>
                <c:pt idx="2">
                  <c:v>90.8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3986048"/>
        <c:axId val="144012416"/>
      </c:barChart>
      <c:catAx>
        <c:axId val="1439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012416"/>
        <c:crosses val="autoZero"/>
        <c:auto val="1"/>
        <c:lblAlgn val="ctr"/>
        <c:lblOffset val="100"/>
        <c:noMultiLvlLbl val="0"/>
      </c:catAx>
      <c:valAx>
        <c:axId val="144012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39860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14077</c:v>
                </c:pt>
                <c:pt idx="1">
                  <c:v>20682</c:v>
                </c:pt>
                <c:pt idx="2">
                  <c:v>37931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47959</c:v>
                </c:pt>
                <c:pt idx="1">
                  <c:v>80917</c:v>
                </c:pt>
                <c:pt idx="2">
                  <c:v>186849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030720"/>
        <c:axId val="144032512"/>
      </c:barChart>
      <c:catAx>
        <c:axId val="14403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032512"/>
        <c:crosses val="autoZero"/>
        <c:auto val="1"/>
        <c:lblAlgn val="ctr"/>
        <c:lblOffset val="100"/>
        <c:noMultiLvlLbl val="0"/>
      </c:catAx>
      <c:valAx>
        <c:axId val="144032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030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75223</c:v>
                </c:pt>
                <c:pt idx="1">
                  <c:v>81226</c:v>
                </c:pt>
                <c:pt idx="2">
                  <c:v>94497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131990</c:v>
                </c:pt>
                <c:pt idx="1">
                  <c:v>228965</c:v>
                </c:pt>
                <c:pt idx="2">
                  <c:v>520352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768192"/>
        <c:axId val="143774080"/>
      </c:barChart>
      <c:catAx>
        <c:axId val="14376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74080"/>
        <c:crosses val="autoZero"/>
        <c:auto val="1"/>
        <c:lblAlgn val="ctr"/>
        <c:lblOffset val="100"/>
        <c:noMultiLvlLbl val="0"/>
      </c:catAx>
      <c:valAx>
        <c:axId val="1437740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768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5.3</c:v>
                </c:pt>
                <c:pt idx="1">
                  <c:v>3.9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800576"/>
        <c:axId val="143814656"/>
      </c:barChart>
      <c:catAx>
        <c:axId val="14380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814656"/>
        <c:crosses val="autoZero"/>
        <c:auto val="1"/>
        <c:lblAlgn val="ctr"/>
        <c:lblOffset val="100"/>
        <c:noMultiLvlLbl val="0"/>
      </c:catAx>
      <c:valAx>
        <c:axId val="143814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800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39.299999999999997</c:v>
                </c:pt>
                <c:pt idx="1">
                  <c:v>40.299999999999997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42.6</c:v>
                </c:pt>
                <c:pt idx="1">
                  <c:v>43.8</c:v>
                </c:pt>
                <c:pt idx="2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865344"/>
        <c:axId val="143866880"/>
      </c:barChart>
      <c:catAx>
        <c:axId val="14386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866880"/>
        <c:crosses val="autoZero"/>
        <c:auto val="1"/>
        <c:lblAlgn val="ctr"/>
        <c:lblOffset val="100"/>
        <c:noMultiLvlLbl val="0"/>
      </c:catAx>
      <c:valAx>
        <c:axId val="143866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8653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240.93299999999999</c:v>
                </c:pt>
                <c:pt idx="1">
                  <c:v>240.93299999999999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393344"/>
        <c:axId val="144394880"/>
      </c:barChart>
      <c:catAx>
        <c:axId val="144393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94880"/>
        <c:crosses val="autoZero"/>
        <c:auto val="1"/>
        <c:lblAlgn val="ctr"/>
        <c:lblOffset val="100"/>
        <c:noMultiLvlLbl val="0"/>
      </c:catAx>
      <c:valAx>
        <c:axId val="144394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9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83.05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433536"/>
        <c:axId val="144435072"/>
      </c:barChart>
      <c:catAx>
        <c:axId val="14443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35072"/>
        <c:crosses val="autoZero"/>
        <c:auto val="1"/>
        <c:lblAlgn val="ctr"/>
        <c:lblOffset val="100"/>
        <c:noMultiLvlLbl val="0"/>
      </c:catAx>
      <c:valAx>
        <c:axId val="14443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33536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41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29</c:v>
                </c:pt>
                <c:pt idx="1">
                  <c:v>27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141696"/>
        <c:axId val="144155776"/>
      </c:barChart>
      <c:catAx>
        <c:axId val="1441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776"/>
        <c:crosses val="autoZero"/>
        <c:auto val="1"/>
        <c:lblAlgn val="ctr"/>
        <c:lblOffset val="100"/>
        <c:noMultiLvlLbl val="0"/>
      </c:catAx>
      <c:valAx>
        <c:axId val="1441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1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10.6</c:v>
                </c:pt>
                <c:pt idx="1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54.7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34.700000000000003</c:v>
                </c:pt>
                <c:pt idx="1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9583872"/>
        <c:axId val="139585408"/>
      </c:barChart>
      <c:catAx>
        <c:axId val="13958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585408"/>
        <c:crosses val="autoZero"/>
        <c:auto val="1"/>
        <c:lblAlgn val="ctr"/>
        <c:lblOffset val="100"/>
        <c:noMultiLvlLbl val="0"/>
      </c:catAx>
      <c:valAx>
        <c:axId val="139585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5838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4720</c:v>
                </c:pt>
                <c:pt idx="1">
                  <c:v>5728</c:v>
                </c:pt>
                <c:pt idx="2">
                  <c:v>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5026</c:v>
                </c:pt>
                <c:pt idx="1">
                  <c:v>6240</c:v>
                </c:pt>
                <c:pt idx="2">
                  <c:v>6427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085312"/>
        <c:axId val="139086848"/>
      </c:barChart>
      <c:catAx>
        <c:axId val="1390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86848"/>
        <c:crosses val="autoZero"/>
        <c:auto val="1"/>
        <c:lblAlgn val="ctr"/>
        <c:lblOffset val="100"/>
        <c:noMultiLvlLbl val="0"/>
      </c:catAx>
      <c:valAx>
        <c:axId val="13908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85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709</c:v>
                </c:pt>
                <c:pt idx="1">
                  <c:v>927</c:v>
                </c:pt>
                <c:pt idx="2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159</c:v>
                </c:pt>
                <c:pt idx="1">
                  <c:v>243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131520"/>
        <c:axId val="139137408"/>
      </c:barChart>
      <c:catAx>
        <c:axId val="1391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37408"/>
        <c:crosses val="autoZero"/>
        <c:auto val="1"/>
        <c:lblAlgn val="ctr"/>
        <c:lblOffset val="100"/>
        <c:noMultiLvlLbl val="0"/>
      </c:catAx>
      <c:valAx>
        <c:axId val="13913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31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4413</c:v>
                </c:pt>
                <c:pt idx="1">
                  <c:v>3720</c:v>
                </c:pt>
                <c:pt idx="2">
                  <c:v>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2575</c:v>
                </c:pt>
                <c:pt idx="1">
                  <c:v>2118</c:v>
                </c:pt>
                <c:pt idx="2">
                  <c:v>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160576"/>
        <c:axId val="139186944"/>
      </c:barChart>
      <c:catAx>
        <c:axId val="13916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86944"/>
        <c:crosses val="autoZero"/>
        <c:auto val="1"/>
        <c:lblAlgn val="ctr"/>
        <c:lblOffset val="100"/>
        <c:noMultiLvlLbl val="0"/>
      </c:catAx>
      <c:valAx>
        <c:axId val="13918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605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11.8</c:v>
                </c:pt>
                <c:pt idx="1">
                  <c:v>53.8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10.6</c:v>
                </c:pt>
                <c:pt idx="1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54.7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34.700000000000003</c:v>
                </c:pt>
                <c:pt idx="1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5176448"/>
        <c:axId val="145177984"/>
      </c:barChart>
      <c:catAx>
        <c:axId val="14517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177984"/>
        <c:crosses val="autoZero"/>
        <c:auto val="1"/>
        <c:lblAlgn val="ctr"/>
        <c:lblOffset val="100"/>
        <c:noMultiLvlLbl val="0"/>
      </c:catAx>
      <c:valAx>
        <c:axId val="145177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764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9.5</c:v>
                </c:pt>
                <c:pt idx="1">
                  <c:v>9.3000000000000007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1.6</c:v>
                </c:pt>
                <c:pt idx="1">
                  <c:v>3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88.9</c:v>
                </c:pt>
                <c:pt idx="1">
                  <c:v>87.7</c:v>
                </c:pt>
                <c:pt idx="2">
                  <c:v>90.8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5233792"/>
        <c:axId val="145235328"/>
      </c:barChart>
      <c:catAx>
        <c:axId val="14523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235328"/>
        <c:crosses val="autoZero"/>
        <c:auto val="1"/>
        <c:lblAlgn val="ctr"/>
        <c:lblOffset val="100"/>
        <c:noMultiLvlLbl val="0"/>
      </c:catAx>
      <c:valAx>
        <c:axId val="145235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52337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5270272"/>
        <c:axId val="145271808"/>
      </c:barChart>
      <c:catAx>
        <c:axId val="14527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271808"/>
        <c:crosses val="autoZero"/>
        <c:auto val="1"/>
        <c:lblAlgn val="ctr"/>
        <c:lblOffset val="100"/>
        <c:noMultiLvlLbl val="0"/>
      </c:catAx>
      <c:valAx>
        <c:axId val="14527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27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1397</c:v>
                </c:pt>
                <c:pt idx="1">
                  <c:v>1086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1176</c:v>
                </c:pt>
                <c:pt idx="1">
                  <c:v>1263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323904"/>
        <c:axId val="145325440"/>
      </c:barChart>
      <c:catAx>
        <c:axId val="145323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325440"/>
        <c:crosses val="autoZero"/>
        <c:auto val="1"/>
        <c:lblAlgn val="ctr"/>
        <c:lblOffset val="100"/>
        <c:noMultiLvlLbl val="0"/>
      </c:catAx>
      <c:valAx>
        <c:axId val="14532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323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346</c:v>
                </c:pt>
                <c:pt idx="1">
                  <c:v>256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232</c:v>
                </c:pt>
                <c:pt idx="1">
                  <c:v>247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769984"/>
        <c:axId val="145771520"/>
      </c:barChart>
      <c:catAx>
        <c:axId val="14576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771520"/>
        <c:crosses val="autoZero"/>
        <c:auto val="1"/>
        <c:lblAlgn val="ctr"/>
        <c:lblOffset val="100"/>
        <c:noMultiLvlLbl val="0"/>
      </c:catAx>
      <c:valAx>
        <c:axId val="14577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769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6755</c:v>
                </c:pt>
                <c:pt idx="1">
                  <c:v>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810560"/>
        <c:axId val="145812096"/>
      </c:barChart>
      <c:catAx>
        <c:axId val="14581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812096"/>
        <c:crosses val="autoZero"/>
        <c:auto val="1"/>
        <c:lblAlgn val="ctr"/>
        <c:lblOffset val="100"/>
        <c:noMultiLvlLbl val="0"/>
      </c:catAx>
      <c:valAx>
        <c:axId val="14581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1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9477376"/>
        <c:axId val="139478912"/>
      </c:barChart>
      <c:catAx>
        <c:axId val="13947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478912"/>
        <c:crosses val="autoZero"/>
        <c:auto val="1"/>
        <c:lblAlgn val="ctr"/>
        <c:lblOffset val="100"/>
        <c:noMultiLvlLbl val="0"/>
      </c:catAx>
      <c:valAx>
        <c:axId val="13947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477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1808</c:v>
                </c:pt>
                <c:pt idx="1">
                  <c:v>1775</c:v>
                </c:pt>
                <c:pt idx="2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840768"/>
        <c:axId val="145854848"/>
      </c:barChart>
      <c:catAx>
        <c:axId val="1458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54848"/>
        <c:crosses val="autoZero"/>
        <c:auto val="1"/>
        <c:lblAlgn val="ctr"/>
        <c:lblOffset val="100"/>
        <c:noMultiLvlLbl val="0"/>
      </c:catAx>
      <c:valAx>
        <c:axId val="14585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4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124</c:v>
                </c:pt>
                <c:pt idx="1">
                  <c:v>101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500800"/>
        <c:axId val="145510784"/>
      </c:barChart>
      <c:catAx>
        <c:axId val="145500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10784"/>
        <c:crosses val="autoZero"/>
        <c:auto val="1"/>
        <c:lblAlgn val="ctr"/>
        <c:lblOffset val="100"/>
        <c:noMultiLvlLbl val="0"/>
      </c:catAx>
      <c:valAx>
        <c:axId val="145510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5500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74</c:v>
                </c:pt>
                <c:pt idx="1">
                  <c:v>66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621376"/>
        <c:axId val="145622912"/>
      </c:barChart>
      <c:catAx>
        <c:axId val="14562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22912"/>
        <c:crosses val="autoZero"/>
        <c:auto val="1"/>
        <c:lblAlgn val="ctr"/>
        <c:lblOffset val="100"/>
        <c:noMultiLvlLbl val="0"/>
      </c:catAx>
      <c:valAx>
        <c:axId val="14562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21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286</c:v>
                </c:pt>
                <c:pt idx="1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673600"/>
        <c:axId val="145675392"/>
      </c:barChart>
      <c:catAx>
        <c:axId val="145673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75392"/>
        <c:crosses val="autoZero"/>
        <c:auto val="1"/>
        <c:lblAlgn val="ctr"/>
        <c:lblOffset val="100"/>
        <c:noMultiLvlLbl val="0"/>
      </c:catAx>
      <c:valAx>
        <c:axId val="145675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73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240.93299999999999</c:v>
                </c:pt>
                <c:pt idx="1">
                  <c:v>240.93299999999999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685120"/>
        <c:axId val="145707392"/>
      </c:barChart>
      <c:catAx>
        <c:axId val="145685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07392"/>
        <c:crosses val="autoZero"/>
        <c:auto val="1"/>
        <c:lblAlgn val="ctr"/>
        <c:lblOffset val="100"/>
        <c:noMultiLvlLbl val="0"/>
      </c:catAx>
      <c:valAx>
        <c:axId val="14570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85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744256"/>
        <c:axId val="145745792"/>
      </c:barChart>
      <c:catAx>
        <c:axId val="1457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45792"/>
        <c:crosses val="autoZero"/>
        <c:auto val="1"/>
        <c:lblAlgn val="ctr"/>
        <c:lblOffset val="100"/>
        <c:noMultiLvlLbl val="0"/>
      </c:catAx>
      <c:valAx>
        <c:axId val="14574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4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5.2</c:v>
                </c:pt>
                <c:pt idx="1">
                  <c:v>2.4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897344"/>
        <c:axId val="145898880"/>
      </c:barChart>
      <c:catAx>
        <c:axId val="1458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98880"/>
        <c:crosses val="autoZero"/>
        <c:auto val="1"/>
        <c:lblAlgn val="ctr"/>
        <c:lblOffset val="100"/>
        <c:noMultiLvlLbl val="0"/>
      </c:catAx>
      <c:valAx>
        <c:axId val="14589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9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2.6</c:v>
                </c:pt>
                <c:pt idx="1">
                  <c:v>4.7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923456"/>
        <c:axId val="145941632"/>
      </c:barChart>
      <c:catAx>
        <c:axId val="14592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41632"/>
        <c:crosses val="autoZero"/>
        <c:auto val="1"/>
        <c:lblAlgn val="ctr"/>
        <c:lblOffset val="100"/>
        <c:noMultiLvlLbl val="0"/>
      </c:catAx>
      <c:valAx>
        <c:axId val="14594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2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17.869937342702592</c:v>
                </c:pt>
                <c:pt idx="1">
                  <c:v>60.263760103905497</c:v>
                </c:pt>
                <c:pt idx="2">
                  <c:v>21.866302553391915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45</c:v>
                </c:pt>
                <c:pt idx="1">
                  <c:v>51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17</c:v>
                </c:pt>
                <c:pt idx="1">
                  <c:v>16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6081280"/>
        <c:axId val="146082816"/>
      </c:barChart>
      <c:catAx>
        <c:axId val="1460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082816"/>
        <c:crosses val="autoZero"/>
        <c:auto val="1"/>
        <c:lblAlgn val="ctr"/>
        <c:lblOffset val="100"/>
        <c:noMultiLvlLbl val="0"/>
      </c:catAx>
      <c:valAx>
        <c:axId val="14608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6081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1397</c:v>
                </c:pt>
                <c:pt idx="1">
                  <c:v>1086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1176</c:v>
                </c:pt>
                <c:pt idx="1">
                  <c:v>1263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34944"/>
        <c:axId val="141236480"/>
      </c:barChart>
      <c:catAx>
        <c:axId val="141234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236480"/>
        <c:crosses val="autoZero"/>
        <c:auto val="1"/>
        <c:lblAlgn val="ctr"/>
        <c:lblOffset val="100"/>
        <c:noMultiLvlLbl val="0"/>
      </c:catAx>
      <c:valAx>
        <c:axId val="14123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234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6125952"/>
        <c:axId val="146127488"/>
      </c:barChart>
      <c:catAx>
        <c:axId val="1461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127488"/>
        <c:crosses val="autoZero"/>
        <c:auto val="1"/>
        <c:lblAlgn val="ctr"/>
        <c:lblOffset val="100"/>
        <c:noMultiLvlLbl val="0"/>
      </c:catAx>
      <c:valAx>
        <c:axId val="14612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6125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101</c:v>
                </c:pt>
                <c:pt idx="1">
                  <c:v>89.6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99.8</c:v>
                </c:pt>
                <c:pt idx="1">
                  <c:v>95.8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170624"/>
        <c:axId val="146172160"/>
      </c:barChart>
      <c:catAx>
        <c:axId val="146170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172160"/>
        <c:crosses val="autoZero"/>
        <c:auto val="1"/>
        <c:lblAlgn val="ctr"/>
        <c:lblOffset val="100"/>
        <c:noMultiLvlLbl val="0"/>
      </c:catAx>
      <c:valAx>
        <c:axId val="146172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170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1065</c:v>
                </c:pt>
                <c:pt idx="1">
                  <c:v>897</c:v>
                </c:pt>
                <c:pt idx="2">
                  <c:v>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225792"/>
        <c:axId val="146235776"/>
      </c:barChart>
      <c:catAx>
        <c:axId val="1462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35776"/>
        <c:crosses val="autoZero"/>
        <c:auto val="1"/>
        <c:lblAlgn val="ctr"/>
        <c:lblOffset val="100"/>
        <c:noMultiLvlLbl val="0"/>
      </c:catAx>
      <c:valAx>
        <c:axId val="1462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2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558</c:v>
                </c:pt>
                <c:pt idx="1">
                  <c:v>691</c:v>
                </c:pt>
                <c:pt idx="2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975</c:v>
                </c:pt>
                <c:pt idx="1">
                  <c:v>1361</c:v>
                </c:pt>
                <c:pt idx="2">
                  <c:v>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257792"/>
        <c:axId val="146259328"/>
      </c:barChart>
      <c:catAx>
        <c:axId val="14625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59328"/>
        <c:crosses val="autoZero"/>
        <c:auto val="1"/>
        <c:lblAlgn val="ctr"/>
        <c:lblOffset val="100"/>
        <c:noMultiLvlLbl val="0"/>
      </c:catAx>
      <c:valAx>
        <c:axId val="14625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57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582</c:v>
                </c:pt>
                <c:pt idx="1">
                  <c:v>574</c:v>
                </c:pt>
                <c:pt idx="2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978</c:v>
                </c:pt>
                <c:pt idx="1">
                  <c:v>1702</c:v>
                </c:pt>
                <c:pt idx="2">
                  <c:v>2110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18848"/>
        <c:axId val="146320384"/>
      </c:barChart>
      <c:catAx>
        <c:axId val="14631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20384"/>
        <c:crosses val="autoZero"/>
        <c:auto val="1"/>
        <c:lblAlgn val="ctr"/>
        <c:lblOffset val="100"/>
        <c:noMultiLvlLbl val="0"/>
      </c:catAx>
      <c:valAx>
        <c:axId val="14632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18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2.4363555052309565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2.590501020500402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2.379740331412858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2.0819159716638675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2.325979704173823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2.7731920015604854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3.3883467893487356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4.1776289184598765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4.4421502347864559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4.107692527272814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3.36455890118987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3.117640622100851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3.310798273950835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3.9706742914777515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3.7722833042328165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2.1494735740350444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1.8007431336260828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1.4995884695348516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6632064"/>
        <c:axId val="146642048"/>
      </c:barChart>
      <c:catAx>
        <c:axId val="1466320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6642048"/>
        <c:crosses val="autoZero"/>
        <c:auto val="1"/>
        <c:lblAlgn val="ctr"/>
        <c:lblOffset val="100"/>
        <c:noMultiLvlLbl val="0"/>
      </c:catAx>
      <c:valAx>
        <c:axId val="1466420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6632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2.6442616477394369</c:v>
                </c:pt>
                <c:pt idx="1">
                  <c:v>2.7018283370838905</c:v>
                </c:pt>
                <c:pt idx="2">
                  <c:v>2.5305555423400619</c:v>
                </c:pt>
                <c:pt idx="3">
                  <c:v>2.2113220832480933</c:v>
                </c:pt>
                <c:pt idx="4">
                  <c:v>2.2498584620654549</c:v>
                </c:pt>
                <c:pt idx="5">
                  <c:v>2.633319219186359</c:v>
                </c:pt>
                <c:pt idx="6">
                  <c:v>3.0400921067029509</c:v>
                </c:pt>
                <c:pt idx="7">
                  <c:v>3.7451651117317111</c:v>
                </c:pt>
                <c:pt idx="8">
                  <c:v>4.0748652416135807</c:v>
                </c:pt>
                <c:pt idx="9">
                  <c:v>3.623371124358322</c:v>
                </c:pt>
                <c:pt idx="10">
                  <c:v>3.1076497090741277</c:v>
                </c:pt>
                <c:pt idx="11">
                  <c:v>2.5790828341841467</c:v>
                </c:pt>
                <c:pt idx="12">
                  <c:v>2.4958252256281193</c:v>
                </c:pt>
                <c:pt idx="13">
                  <c:v>2.8688193119591232</c:v>
                </c:pt>
                <c:pt idx="14">
                  <c:v>2.5690919211574235</c:v>
                </c:pt>
                <c:pt idx="15">
                  <c:v>1.3349762834755057</c:v>
                </c:pt>
                <c:pt idx="16">
                  <c:v>1.09804891741321</c:v>
                </c:pt>
                <c:pt idx="17">
                  <c:v>0.80260334648010623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6674048"/>
        <c:axId val="146675584"/>
      </c:barChart>
      <c:catAx>
        <c:axId val="1466740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6675584"/>
        <c:crosses val="autoZero"/>
        <c:auto val="1"/>
        <c:lblAlgn val="ctr"/>
        <c:lblOffset val="100"/>
        <c:noMultiLvlLbl val="0"/>
      </c:catAx>
      <c:valAx>
        <c:axId val="1466755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6740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0.78740967947794216</c:v>
                </c:pt>
                <c:pt idx="1">
                  <c:v>0.98736029968121664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0.36128208823105584</c:v>
                </c:pt>
                <c:pt idx="1">
                  <c:v>0.24311886776070155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0.99018053811474571</c:v>
                </c:pt>
                <c:pt idx="1">
                  <c:v>0.36467830164105236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7.3162196101035466</c:v>
                </c:pt>
                <c:pt idx="1">
                  <c:v>6.1598382515287957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39.382835498281075</c:v>
                </c:pt>
                <c:pt idx="1">
                  <c:v>42.756670263833584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10.107664120880253</c:v>
                </c:pt>
                <c:pt idx="1">
                  <c:v>9.5188479142633877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41.054408464911383</c:v>
                </c:pt>
                <c:pt idx="1">
                  <c:v>39.96948610129126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849152"/>
        <c:axId val="146859136"/>
      </c:barChart>
      <c:catAx>
        <c:axId val="146849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859136"/>
        <c:crosses val="autoZero"/>
        <c:auto val="1"/>
        <c:lblAlgn val="ctr"/>
        <c:lblOffset val="100"/>
        <c:noMultiLvlLbl val="0"/>
      </c:catAx>
      <c:valAx>
        <c:axId val="146859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849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13.569178829487205</c:v>
                </c:pt>
                <c:pt idx="1">
                  <c:v>9.4258177352733234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16.558247730407395</c:v>
                </c:pt>
                <c:pt idx="1">
                  <c:v>16.44401443828378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69.100603166107419</c:v>
                </c:pt>
                <c:pt idx="1">
                  <c:v>73.124201490963671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0.77197027399798257</c:v>
                </c:pt>
                <c:pt idx="1">
                  <c:v>1.0059663354792294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901632"/>
        <c:axId val="146923904"/>
      </c:barChart>
      <c:catAx>
        <c:axId val="14690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923904"/>
        <c:crosses val="autoZero"/>
        <c:auto val="1"/>
        <c:lblAlgn val="ctr"/>
        <c:lblOffset val="100"/>
        <c:noMultiLvlLbl val="0"/>
      </c:catAx>
      <c:valAx>
        <c:axId val="146923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9016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6</c:v>
                </c:pt>
                <c:pt idx="2">
                  <c:v>40</c:v>
                </c:pt>
                <c:pt idx="3">
                  <c:v>41</c:v>
                </c:pt>
                <c:pt idx="4">
                  <c:v>35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30</c:v>
                </c:pt>
                <c:pt idx="3">
                  <c:v>39</c:v>
                </c:pt>
                <c:pt idx="4">
                  <c:v>19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6950400"/>
        <c:axId val="146964480"/>
      </c:barChart>
      <c:catAx>
        <c:axId val="146950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64480"/>
        <c:crosses val="autoZero"/>
        <c:auto val="1"/>
        <c:lblAlgn val="ctr"/>
        <c:lblOffset val="100"/>
        <c:noMultiLvlLbl val="0"/>
      </c:catAx>
      <c:valAx>
        <c:axId val="146964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5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346</c:v>
                </c:pt>
                <c:pt idx="1">
                  <c:v>256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232</c:v>
                </c:pt>
                <c:pt idx="1">
                  <c:v>247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87808"/>
        <c:axId val="141289344"/>
      </c:barChart>
      <c:catAx>
        <c:axId val="14128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289344"/>
        <c:crosses val="autoZero"/>
        <c:auto val="1"/>
        <c:lblAlgn val="ctr"/>
        <c:lblOffset val="100"/>
        <c:noMultiLvlLbl val="0"/>
      </c:catAx>
      <c:valAx>
        <c:axId val="14128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287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0.18</c:v>
                </c:pt>
                <c:pt idx="1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7262848"/>
        <c:axId val="147264640"/>
      </c:barChart>
      <c:catAx>
        <c:axId val="14726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264640"/>
        <c:crosses val="autoZero"/>
        <c:auto val="1"/>
        <c:lblAlgn val="ctr"/>
        <c:lblOffset val="100"/>
        <c:noMultiLvlLbl val="0"/>
      </c:catAx>
      <c:valAx>
        <c:axId val="14726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262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55.319148936170215</c:v>
                </c:pt>
                <c:pt idx="2">
                  <c:v>14.634146341463413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44.680851063829785</c:v>
                </c:pt>
                <c:pt idx="2">
                  <c:v>85.365853658536579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7307136"/>
        <c:axId val="147063168"/>
      </c:barChart>
      <c:catAx>
        <c:axId val="147307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63168"/>
        <c:crosses val="autoZero"/>
        <c:auto val="1"/>
        <c:lblAlgn val="ctr"/>
        <c:lblOffset val="100"/>
        <c:noMultiLvlLbl val="0"/>
      </c:catAx>
      <c:valAx>
        <c:axId val="147063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307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1011</c:v>
                </c:pt>
                <c:pt idx="1">
                  <c:v>1039</c:v>
                </c:pt>
                <c:pt idx="2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1040</c:v>
                </c:pt>
                <c:pt idx="1">
                  <c:v>1084</c:v>
                </c:pt>
                <c:pt idx="2">
                  <c:v>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138816"/>
        <c:axId val="147148800"/>
      </c:barChart>
      <c:catAx>
        <c:axId val="1471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148800"/>
        <c:crosses val="autoZero"/>
        <c:auto val="1"/>
        <c:lblAlgn val="ctr"/>
        <c:lblOffset val="100"/>
        <c:noMultiLvlLbl val="0"/>
      </c:catAx>
      <c:valAx>
        <c:axId val="14714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138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1670</c:v>
                </c:pt>
                <c:pt idx="1">
                  <c:v>1946</c:v>
                </c:pt>
                <c:pt idx="2">
                  <c:v>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1597</c:v>
                </c:pt>
                <c:pt idx="1">
                  <c:v>1838</c:v>
                </c:pt>
                <c:pt idx="2">
                  <c:v>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191680"/>
        <c:axId val="147193216"/>
      </c:barChart>
      <c:catAx>
        <c:axId val="1471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193216"/>
        <c:crosses val="autoZero"/>
        <c:auto val="1"/>
        <c:lblAlgn val="ctr"/>
        <c:lblOffset val="100"/>
        <c:noMultiLvlLbl val="0"/>
      </c:catAx>
      <c:valAx>
        <c:axId val="14719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191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33.356969205834687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26.935890509634429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19.160813974428237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15.025661804430039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3.9989645236808933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1.5216999819917163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7427328"/>
        <c:axId val="147428864"/>
      </c:barChart>
      <c:catAx>
        <c:axId val="147427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428864"/>
        <c:crosses val="autoZero"/>
        <c:auto val="1"/>
        <c:lblAlgn val="ctr"/>
        <c:lblOffset val="100"/>
        <c:noMultiLvlLbl val="0"/>
      </c:catAx>
      <c:valAx>
        <c:axId val="147428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427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57.34</c:v>
                </c:pt>
                <c:pt idx="1">
                  <c:v>37.21</c:v>
                </c:pt>
                <c:pt idx="2">
                  <c:v>4.6399999999999997</c:v>
                </c:pt>
                <c:pt idx="3">
                  <c:v>0.54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57.32</c:v>
                </c:pt>
                <c:pt idx="1">
                  <c:v>36.15</c:v>
                </c:pt>
                <c:pt idx="2">
                  <c:v>5.67</c:v>
                </c:pt>
                <c:pt idx="3">
                  <c:v>0.67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7871232"/>
        <c:axId val="147872768"/>
      </c:barChart>
      <c:catAx>
        <c:axId val="1478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72768"/>
        <c:crosses val="autoZero"/>
        <c:auto val="1"/>
        <c:lblAlgn val="ctr"/>
        <c:lblOffset val="100"/>
        <c:noMultiLvlLbl val="0"/>
      </c:catAx>
      <c:valAx>
        <c:axId val="147872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712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105613</c:v>
                </c:pt>
                <c:pt idx="1">
                  <c:v>123914</c:v>
                </c:pt>
                <c:pt idx="2">
                  <c:v>142355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914112"/>
        <c:axId val="147788928"/>
      </c:barChart>
      <c:catAx>
        <c:axId val="14791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788928"/>
        <c:crosses val="autoZero"/>
        <c:auto val="1"/>
        <c:lblAlgn val="ctr"/>
        <c:lblOffset val="100"/>
        <c:noMultiLvlLbl val="0"/>
      </c:catAx>
      <c:valAx>
        <c:axId val="14778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14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44717</c:v>
                </c:pt>
                <c:pt idx="1">
                  <c:v>45535</c:v>
                </c:pt>
                <c:pt idx="2">
                  <c:v>46317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41665</c:v>
                </c:pt>
                <c:pt idx="1">
                  <c:v>42485</c:v>
                </c:pt>
                <c:pt idx="2">
                  <c:v>43186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831424"/>
        <c:axId val="147845504"/>
      </c:barChart>
      <c:catAx>
        <c:axId val="14783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45504"/>
        <c:crosses val="autoZero"/>
        <c:auto val="1"/>
        <c:lblAlgn val="ctr"/>
        <c:lblOffset val="100"/>
        <c:noMultiLvlLbl val="0"/>
      </c:catAx>
      <c:valAx>
        <c:axId val="14784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31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2.5</c:v>
                </c:pt>
                <c:pt idx="1">
                  <c:v>4.5999999999999996</c:v>
                </c:pt>
                <c:pt idx="2">
                  <c:v>0</c:v>
                </c:pt>
                <c:pt idx="3">
                  <c:v>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7626240"/>
        <c:axId val="147632128"/>
      </c:barChart>
      <c:catAx>
        <c:axId val="147626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632128"/>
        <c:crosses val="autoZero"/>
        <c:auto val="1"/>
        <c:lblAlgn val="ctr"/>
        <c:lblOffset val="100"/>
        <c:noMultiLvlLbl val="0"/>
      </c:catAx>
      <c:valAx>
        <c:axId val="1476321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6262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6755</c:v>
                </c:pt>
                <c:pt idx="1">
                  <c:v>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973952"/>
        <c:axId val="140975488"/>
      </c:barChart>
      <c:catAx>
        <c:axId val="14097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975488"/>
        <c:crosses val="autoZero"/>
        <c:auto val="1"/>
        <c:lblAlgn val="ctr"/>
        <c:lblOffset val="100"/>
        <c:noMultiLvlLbl val="0"/>
      </c:catAx>
      <c:valAx>
        <c:axId val="14097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7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</c:v>
                </c:pt>
                <c:pt idx="1">
                  <c:v>2.6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657088"/>
        <c:axId val="147658624"/>
      </c:barChart>
      <c:catAx>
        <c:axId val="1476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58624"/>
        <c:crosses val="autoZero"/>
        <c:auto val="1"/>
        <c:lblAlgn val="ctr"/>
        <c:lblOffset val="100"/>
        <c:noMultiLvlLbl val="0"/>
      </c:catAx>
      <c:valAx>
        <c:axId val="14765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5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7.1</c:v>
                </c:pt>
                <c:pt idx="1">
                  <c:v>7.1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687296"/>
        <c:axId val="147688832"/>
      </c:barChart>
      <c:catAx>
        <c:axId val="14768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688832"/>
        <c:crosses val="autoZero"/>
        <c:auto val="1"/>
        <c:lblAlgn val="ctr"/>
        <c:lblOffset val="100"/>
        <c:noMultiLvlLbl val="0"/>
      </c:catAx>
      <c:valAx>
        <c:axId val="14768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687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2.97</c:v>
                </c:pt>
                <c:pt idx="1">
                  <c:v>1.92</c:v>
                </c:pt>
                <c:pt idx="2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2.88</c:v>
                </c:pt>
                <c:pt idx="1">
                  <c:v>1.85</c:v>
                </c:pt>
                <c:pt idx="2">
                  <c:v>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948672"/>
        <c:axId val="147950208"/>
      </c:barChart>
      <c:catAx>
        <c:axId val="1479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50208"/>
        <c:crosses val="autoZero"/>
        <c:auto val="1"/>
        <c:lblAlgn val="ctr"/>
        <c:lblOffset val="100"/>
        <c:noMultiLvlLbl val="0"/>
      </c:catAx>
      <c:valAx>
        <c:axId val="14795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948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14077</c:v>
                </c:pt>
                <c:pt idx="1">
                  <c:v>20682</c:v>
                </c:pt>
                <c:pt idx="2">
                  <c:v>37931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47959</c:v>
                </c:pt>
                <c:pt idx="1">
                  <c:v>80917</c:v>
                </c:pt>
                <c:pt idx="2">
                  <c:v>186849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990336"/>
        <c:axId val="138991872"/>
      </c:barChart>
      <c:catAx>
        <c:axId val="138990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91872"/>
        <c:crosses val="autoZero"/>
        <c:auto val="1"/>
        <c:lblAlgn val="ctr"/>
        <c:lblOffset val="100"/>
        <c:noMultiLvlLbl val="0"/>
      </c:catAx>
      <c:valAx>
        <c:axId val="138991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990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75223</c:v>
                </c:pt>
                <c:pt idx="1">
                  <c:v>81226</c:v>
                </c:pt>
                <c:pt idx="2">
                  <c:v>94497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131990</c:v>
                </c:pt>
                <c:pt idx="1">
                  <c:v>228965</c:v>
                </c:pt>
                <c:pt idx="2">
                  <c:v>520352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275584"/>
        <c:axId val="148277120"/>
      </c:barChart>
      <c:catAx>
        <c:axId val="14827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77120"/>
        <c:crosses val="autoZero"/>
        <c:auto val="1"/>
        <c:lblAlgn val="ctr"/>
        <c:lblOffset val="100"/>
        <c:noMultiLvlLbl val="0"/>
      </c:catAx>
      <c:valAx>
        <c:axId val="148277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275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5.3</c:v>
                </c:pt>
                <c:pt idx="1">
                  <c:v>3.9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980288"/>
        <c:axId val="147981824"/>
      </c:barChart>
      <c:catAx>
        <c:axId val="14798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81824"/>
        <c:crosses val="autoZero"/>
        <c:auto val="1"/>
        <c:lblAlgn val="ctr"/>
        <c:lblOffset val="100"/>
        <c:noMultiLvlLbl val="0"/>
      </c:catAx>
      <c:valAx>
        <c:axId val="147981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980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39.299999999999997</c:v>
                </c:pt>
                <c:pt idx="1">
                  <c:v>40.299999999999997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42.6</c:v>
                </c:pt>
                <c:pt idx="1">
                  <c:v>43.8</c:v>
                </c:pt>
                <c:pt idx="2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057472"/>
        <c:axId val="148059264"/>
      </c:barChart>
      <c:catAx>
        <c:axId val="1480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059264"/>
        <c:crosses val="autoZero"/>
        <c:auto val="1"/>
        <c:lblAlgn val="ctr"/>
        <c:lblOffset val="100"/>
        <c:noMultiLvlLbl val="0"/>
      </c:catAx>
      <c:valAx>
        <c:axId val="148059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057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83.05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106240"/>
        <c:axId val="148189952"/>
      </c:barChart>
      <c:catAx>
        <c:axId val="148106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89952"/>
        <c:crosses val="autoZero"/>
        <c:auto val="1"/>
        <c:lblAlgn val="ctr"/>
        <c:lblOffset val="100"/>
        <c:noMultiLvlLbl val="0"/>
      </c:catAx>
      <c:valAx>
        <c:axId val="14818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06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41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29</c:v>
                </c:pt>
                <c:pt idx="1">
                  <c:v>27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241408"/>
        <c:axId val="148308736"/>
      </c:barChart>
      <c:catAx>
        <c:axId val="14824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08736"/>
        <c:crosses val="autoZero"/>
        <c:auto val="1"/>
        <c:lblAlgn val="ctr"/>
        <c:lblOffset val="100"/>
        <c:noMultiLvlLbl val="0"/>
      </c:catAx>
      <c:valAx>
        <c:axId val="14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414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112850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97341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184184</v>
      </c>
      <c r="C4" s="35">
        <v>87392</v>
      </c>
      <c r="D4" s="63">
        <v>96792</v>
      </c>
      <c r="E4" s="211"/>
    </row>
    <row r="5" spans="1:5" ht="30" x14ac:dyDescent="0.25">
      <c r="A5" s="201" t="s">
        <v>716</v>
      </c>
      <c r="B5" s="72">
        <v>226411</v>
      </c>
      <c r="C5" s="61">
        <v>101001</v>
      </c>
      <c r="D5" s="111">
        <v>125410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41005</v>
      </c>
      <c r="C4" s="71">
        <v>40513</v>
      </c>
    </row>
    <row r="5" spans="1:6" x14ac:dyDescent="0.25">
      <c r="A5" s="286" t="s">
        <v>719</v>
      </c>
      <c r="B5" s="214">
        <v>6743</v>
      </c>
      <c r="C5" s="214">
        <v>7239</v>
      </c>
    </row>
    <row r="6" spans="1:6" x14ac:dyDescent="0.25">
      <c r="A6" s="286" t="s">
        <v>720</v>
      </c>
      <c r="B6" s="214">
        <v>13568</v>
      </c>
      <c r="C6" s="214">
        <v>14271</v>
      </c>
    </row>
    <row r="7" spans="1:6" x14ac:dyDescent="0.25">
      <c r="A7" s="286" t="s">
        <v>721</v>
      </c>
      <c r="B7" s="214">
        <v>33444</v>
      </c>
      <c r="C7" s="214">
        <v>22299</v>
      </c>
    </row>
    <row r="8" spans="1:6" x14ac:dyDescent="0.25">
      <c r="A8" s="286" t="s">
        <v>722</v>
      </c>
      <c r="B8" s="214">
        <v>115</v>
      </c>
      <c r="C8" s="214">
        <v>223</v>
      </c>
    </row>
    <row r="9" spans="1:6" x14ac:dyDescent="0.25">
      <c r="A9" s="286" t="s">
        <v>723</v>
      </c>
      <c r="B9" s="214">
        <v>10005</v>
      </c>
      <c r="C9" s="214">
        <v>9542</v>
      </c>
    </row>
    <row r="10" spans="1:6" ht="30" x14ac:dyDescent="0.25">
      <c r="A10" s="293" t="s">
        <v>724</v>
      </c>
      <c r="B10" s="214">
        <v>6597</v>
      </c>
      <c r="C10" s="214">
        <v>514</v>
      </c>
    </row>
    <row r="11" spans="1:6" x14ac:dyDescent="0.25">
      <c r="A11" s="286" t="s">
        <v>887</v>
      </c>
      <c r="B11" s="214">
        <v>3552</v>
      </c>
      <c r="C11" s="214">
        <v>4876</v>
      </c>
    </row>
    <row r="12" spans="1:6" x14ac:dyDescent="0.25">
      <c r="A12" s="294" t="s">
        <v>16</v>
      </c>
      <c r="B12" s="1">
        <f>SUM(B4:B11)</f>
        <v>115029</v>
      </c>
      <c r="C12" s="1">
        <f>SUM(C4:C11)</f>
        <v>99477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47364</v>
      </c>
      <c r="C19" s="71">
        <v>44941</v>
      </c>
    </row>
    <row r="20" spans="1:3" x14ac:dyDescent="0.25">
      <c r="A20" s="286" t="s">
        <v>719</v>
      </c>
      <c r="B20" s="214">
        <v>3860</v>
      </c>
      <c r="C20" s="214">
        <v>3902</v>
      </c>
    </row>
    <row r="21" spans="1:3" x14ac:dyDescent="0.25">
      <c r="A21" s="286" t="s">
        <v>720</v>
      </c>
      <c r="B21" s="214">
        <v>15531</v>
      </c>
      <c r="C21" s="214">
        <v>16459</v>
      </c>
    </row>
    <row r="22" spans="1:3" x14ac:dyDescent="0.25">
      <c r="A22" s="286" t="s">
        <v>721</v>
      </c>
      <c r="B22" s="214">
        <v>29856</v>
      </c>
      <c r="C22" s="214">
        <v>19228</v>
      </c>
    </row>
    <row r="23" spans="1:3" x14ac:dyDescent="0.25">
      <c r="A23" s="286" t="s">
        <v>722</v>
      </c>
      <c r="B23" s="214">
        <v>109</v>
      </c>
      <c r="C23" s="214">
        <v>190</v>
      </c>
    </row>
    <row r="24" spans="1:3" x14ac:dyDescent="0.25">
      <c r="A24" s="286" t="s">
        <v>723</v>
      </c>
      <c r="B24" s="214">
        <v>7801</v>
      </c>
      <c r="C24" s="214">
        <v>7280</v>
      </c>
    </row>
    <row r="25" spans="1:3" ht="30" x14ac:dyDescent="0.25">
      <c r="A25" s="293" t="s">
        <v>724</v>
      </c>
      <c r="B25" s="214">
        <v>4527</v>
      </c>
      <c r="C25" s="214">
        <v>743</v>
      </c>
    </row>
    <row r="26" spans="1:3" x14ac:dyDescent="0.25">
      <c r="A26" s="286" t="s">
        <v>887</v>
      </c>
      <c r="B26" s="214">
        <v>3637</v>
      </c>
      <c r="C26" s="214">
        <v>4335</v>
      </c>
    </row>
    <row r="27" spans="1:3" x14ac:dyDescent="0.25">
      <c r="A27" s="294" t="s">
        <v>16</v>
      </c>
      <c r="B27" s="1">
        <f>SUM(B19:B26)</f>
        <v>112685</v>
      </c>
      <c r="C27" s="1">
        <f>SUM(C19:C26)</f>
        <v>97078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77.400000000000006</v>
      </c>
      <c r="C4" s="1018">
        <v>74.900000000000006</v>
      </c>
      <c r="D4" s="1018">
        <v>79.56</v>
      </c>
      <c r="E4" s="1019">
        <v>5166</v>
      </c>
      <c r="F4" s="1019">
        <v>137.80000000000001</v>
      </c>
      <c r="G4" s="1020">
        <v>43.1</v>
      </c>
      <c r="H4" s="1021">
        <v>41</v>
      </c>
      <c r="I4" s="1022">
        <v>44.9</v>
      </c>
      <c r="J4" s="1019">
        <v>7.1</v>
      </c>
    </row>
    <row r="5" spans="1:12" x14ac:dyDescent="0.25">
      <c r="A5" s="498">
        <v>2021</v>
      </c>
      <c r="B5" s="757">
        <v>76.44</v>
      </c>
      <c r="C5" s="758">
        <v>73.84</v>
      </c>
      <c r="D5" s="758">
        <v>78.72</v>
      </c>
      <c r="E5" s="1023">
        <v>5121</v>
      </c>
      <c r="F5" s="1023">
        <v>134.6</v>
      </c>
      <c r="G5" s="1024">
        <v>43</v>
      </c>
      <c r="H5" s="1025">
        <v>40.9</v>
      </c>
      <c r="I5" s="1026">
        <v>44.8</v>
      </c>
      <c r="J5" s="1023">
        <v>7.1</v>
      </c>
    </row>
    <row r="6" spans="1:12" x14ac:dyDescent="0.25">
      <c r="A6" s="499">
        <v>2022</v>
      </c>
      <c r="B6" s="1011">
        <v>76.45</v>
      </c>
      <c r="C6" s="1012">
        <v>73.86</v>
      </c>
      <c r="D6" s="1012">
        <v>78.72</v>
      </c>
      <c r="E6" s="1013">
        <v>5127</v>
      </c>
      <c r="F6" s="1013">
        <v>141.4</v>
      </c>
      <c r="G6" s="1014">
        <v>43.4</v>
      </c>
      <c r="H6" s="1015">
        <v>41.4</v>
      </c>
      <c r="I6" s="1016">
        <v>45.1</v>
      </c>
      <c r="J6" s="1013">
        <v>3.8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7.1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7.1</v>
      </c>
    </row>
    <row r="13" spans="1:12" x14ac:dyDescent="0.25">
      <c r="A13" s="633">
        <f t="shared" si="0"/>
        <v>2022</v>
      </c>
      <c r="B13" s="627">
        <f t="shared" si="1"/>
        <v>3.8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170456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89503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42.6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142355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5079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150997</v>
      </c>
      <c r="C5" s="70">
        <v>86381</v>
      </c>
      <c r="D5" s="55">
        <v>41665</v>
      </c>
      <c r="E5" s="110">
        <v>44717</v>
      </c>
      <c r="F5" s="55">
        <v>40.799999999999997</v>
      </c>
      <c r="G5" s="55">
        <v>42.6</v>
      </c>
      <c r="H5" s="110">
        <v>39.299999999999997</v>
      </c>
      <c r="I5" s="55"/>
      <c r="J5" s="70"/>
      <c r="K5" s="55"/>
      <c r="L5" s="55"/>
      <c r="M5" s="71">
        <v>36</v>
      </c>
      <c r="N5" s="71">
        <v>29</v>
      </c>
      <c r="O5" s="71">
        <v>41</v>
      </c>
    </row>
    <row r="6" spans="1:16" x14ac:dyDescent="0.25">
      <c r="A6" s="215">
        <v>2021</v>
      </c>
      <c r="B6" s="212">
        <v>161498</v>
      </c>
      <c r="C6" s="212">
        <v>88020</v>
      </c>
      <c r="D6" s="58">
        <v>42485</v>
      </c>
      <c r="E6" s="160">
        <v>45535</v>
      </c>
      <c r="F6" s="58">
        <v>41.9</v>
      </c>
      <c r="G6" s="58">
        <v>43.8</v>
      </c>
      <c r="H6" s="160">
        <v>40.299999999999997</v>
      </c>
      <c r="I6" s="58">
        <v>105613</v>
      </c>
      <c r="J6" s="212">
        <v>6988</v>
      </c>
      <c r="K6" s="58">
        <v>2575</v>
      </c>
      <c r="L6" s="58">
        <v>4413</v>
      </c>
      <c r="M6" s="214">
        <v>33</v>
      </c>
      <c r="N6" s="214">
        <v>27</v>
      </c>
      <c r="O6" s="214">
        <v>39</v>
      </c>
    </row>
    <row r="7" spans="1:16" x14ac:dyDescent="0.25">
      <c r="A7" s="229">
        <v>2022</v>
      </c>
      <c r="B7" s="167">
        <v>170456</v>
      </c>
      <c r="C7" s="167">
        <v>89503</v>
      </c>
      <c r="D7" s="94">
        <v>43186</v>
      </c>
      <c r="E7" s="169">
        <v>46317</v>
      </c>
      <c r="F7" s="94">
        <v>42.6</v>
      </c>
      <c r="G7" s="58">
        <v>44.4</v>
      </c>
      <c r="H7" s="160">
        <v>41</v>
      </c>
      <c r="I7" s="94">
        <v>123914</v>
      </c>
      <c r="J7" s="167">
        <v>5838</v>
      </c>
      <c r="K7" s="94">
        <v>2118</v>
      </c>
      <c r="L7" s="94">
        <v>3720</v>
      </c>
      <c r="M7" s="214">
        <v>28</v>
      </c>
      <c r="N7" s="214">
        <v>22</v>
      </c>
      <c r="O7" s="214">
        <v>33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142355</v>
      </c>
      <c r="J8" s="1072">
        <v>5079</v>
      </c>
      <c r="K8" s="1073">
        <v>1904</v>
      </c>
      <c r="L8" s="1073">
        <v>3175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105613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123914</v>
      </c>
      <c r="F14" s="514">
        <f>A5</f>
        <v>2020</v>
      </c>
      <c r="G14" s="310">
        <f>IF(ISBLANK(E5),"",E5)</f>
        <v>44717</v>
      </c>
      <c r="H14" s="310">
        <f>IF(ISBLANK(D5),"",D5)</f>
        <v>41665</v>
      </c>
      <c r="K14" s="514">
        <f>A6</f>
        <v>2021</v>
      </c>
      <c r="L14" s="310">
        <f>IF(ISBLANK(L6),"",L6)</f>
        <v>4413</v>
      </c>
      <c r="M14" s="310">
        <f>IF(ISBLANK(K6),"",K6)</f>
        <v>2575</v>
      </c>
    </row>
    <row r="15" spans="1:16" x14ac:dyDescent="0.25">
      <c r="A15" s="481">
        <f>A8</f>
        <v>2023</v>
      </c>
      <c r="B15" s="311">
        <f t="shared" si="0"/>
        <v>142355</v>
      </c>
      <c r="F15" s="486">
        <f t="shared" ref="F15:F16" si="1">A6</f>
        <v>2021</v>
      </c>
      <c r="G15" s="479">
        <f t="shared" ref="G15:G16" si="2">IF(ISBLANK(E6),"",E6)</f>
        <v>45535</v>
      </c>
      <c r="H15" s="479">
        <f t="shared" ref="H15:H16" si="3">IF(ISBLANK(D6),"",D6)</f>
        <v>42485</v>
      </c>
      <c r="K15" s="486">
        <f>A7</f>
        <v>2022</v>
      </c>
      <c r="L15" s="479">
        <f t="shared" ref="L15:L16" si="4">IF(ISBLANK(L7),"",L7)</f>
        <v>3720</v>
      </c>
      <c r="M15" s="479">
        <f t="shared" ref="M15:M16" si="5">IF(ISBLANK(K7),"",K7)</f>
        <v>2118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46317</v>
      </c>
      <c r="H16" s="311">
        <f t="shared" si="3"/>
        <v>43186</v>
      </c>
      <c r="K16" s="481">
        <f>A8</f>
        <v>2023</v>
      </c>
      <c r="L16" s="311">
        <f t="shared" si="4"/>
        <v>3175</v>
      </c>
      <c r="M16" s="311">
        <f t="shared" si="5"/>
        <v>1904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150997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161498</v>
      </c>
      <c r="C21" s="373"/>
      <c r="D21" s="197"/>
      <c r="F21" s="514">
        <f>A5</f>
        <v>2020</v>
      </c>
      <c r="G21" s="310">
        <f>IF(ISBLANK(E5),"",E5)</f>
        <v>44717</v>
      </c>
      <c r="H21" s="310">
        <f>IF(ISBLANK(D5),"",D5)</f>
        <v>41665</v>
      </c>
      <c r="K21" s="514">
        <f>A6</f>
        <v>2021</v>
      </c>
      <c r="L21" s="310">
        <f>IF(ISBLANK(L6),"",L6)</f>
        <v>4413</v>
      </c>
      <c r="M21" s="310">
        <f>IF(ISBLANK(K6),"",K6)</f>
        <v>2575</v>
      </c>
    </row>
    <row r="22" spans="1:15" x14ac:dyDescent="0.25">
      <c r="A22" s="481">
        <f t="shared" si="6"/>
        <v>2022</v>
      </c>
      <c r="B22" s="311">
        <f t="shared" si="7"/>
        <v>170456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45535</v>
      </c>
      <c r="H22" s="479">
        <f t="shared" ref="H22:H23" si="10">IF(ISBLANK(D6),"",D6)</f>
        <v>42485</v>
      </c>
      <c r="K22" s="486">
        <f>A7</f>
        <v>2022</v>
      </c>
      <c r="L22" s="479">
        <f>IF(ISBLANK(L7),"",L7)</f>
        <v>3720</v>
      </c>
      <c r="M22" s="479">
        <f>IF(ISBLANK(K7),"",K7)</f>
        <v>2118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46317</v>
      </c>
      <c r="H23" s="311">
        <f t="shared" si="10"/>
        <v>43186</v>
      </c>
      <c r="K23" s="481">
        <f>A8</f>
        <v>2023</v>
      </c>
      <c r="L23" s="311">
        <f>IF(ISBLANK(L8),"",L8)</f>
        <v>3175</v>
      </c>
      <c r="M23" s="311">
        <f>IF(ISBLANK(K8),"",K8)</f>
        <v>1904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150997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161498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170456</v>
      </c>
      <c r="C28" s="373"/>
      <c r="D28" s="197"/>
      <c r="F28" s="514">
        <f>A5</f>
        <v>2020</v>
      </c>
      <c r="G28" s="310">
        <f>IF(ISBLANK(H5),"",H5)</f>
        <v>39.299999999999997</v>
      </c>
      <c r="H28" s="310">
        <f>IF(ISBLANK(G5),"",G5)</f>
        <v>42.6</v>
      </c>
      <c r="K28" s="514">
        <f>A5</f>
        <v>2020</v>
      </c>
      <c r="L28" s="310">
        <f>IF(ISBLANK(O5),"",O5)</f>
        <v>41</v>
      </c>
      <c r="M28" s="310">
        <f>IF(ISBLANK(N5),"",N5)</f>
        <v>29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40.299999999999997</v>
      </c>
      <c r="H29" s="479">
        <f t="shared" ref="H29:H30" si="15">IF(ISBLANK(G6),"",G6)</f>
        <v>43.8</v>
      </c>
      <c r="K29" s="486">
        <f t="shared" ref="K29:K30" si="16">A6</f>
        <v>2021</v>
      </c>
      <c r="L29" s="479">
        <f t="shared" ref="L29:L30" si="17">IF(ISBLANK(O6),"",O6)</f>
        <v>39</v>
      </c>
      <c r="M29" s="479">
        <f t="shared" ref="M29:M30" si="18">IF(ISBLANK(N6),"",N6)</f>
        <v>27</v>
      </c>
    </row>
    <row r="30" spans="1:15" x14ac:dyDescent="0.25">
      <c r="F30" s="481">
        <f t="shared" si="13"/>
        <v>2022</v>
      </c>
      <c r="G30" s="311">
        <f t="shared" si="14"/>
        <v>41</v>
      </c>
      <c r="H30" s="311">
        <f t="shared" si="15"/>
        <v>44.4</v>
      </c>
      <c r="K30" s="481">
        <f t="shared" si="16"/>
        <v>2022</v>
      </c>
      <c r="L30" s="311">
        <f t="shared" si="17"/>
        <v>33</v>
      </c>
      <c r="M30" s="311">
        <f t="shared" si="18"/>
        <v>22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39.299999999999997</v>
      </c>
      <c r="H35" s="310">
        <f>IF(ISBLANK(G5),"",G5)</f>
        <v>42.6</v>
      </c>
      <c r="K35" s="514">
        <f>A5</f>
        <v>2020</v>
      </c>
      <c r="L35" s="310">
        <f>IF(ISBLANK(O5),"",O5)</f>
        <v>41</v>
      </c>
      <c r="M35" s="310">
        <f>IF(ISBLANK(N5),"",N5)</f>
        <v>29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40.299999999999997</v>
      </c>
      <c r="H36" s="479">
        <f t="shared" ref="H36:H37" si="21">IF(ISBLANK(G6),"",G6)</f>
        <v>43.8</v>
      </c>
      <c r="K36" s="486">
        <f t="shared" ref="K36:K37" si="22">A6</f>
        <v>2021</v>
      </c>
      <c r="L36" s="479">
        <f t="shared" ref="L36:L37" si="23">IF(ISBLANK(O6),"",O6)</f>
        <v>39</v>
      </c>
      <c r="M36" s="479">
        <f t="shared" ref="M36:M37" si="24">IF(ISBLANK(N6),"",N6)</f>
        <v>27</v>
      </c>
    </row>
    <row r="37" spans="6:15" x14ac:dyDescent="0.25">
      <c r="F37" s="481">
        <f t="shared" si="19"/>
        <v>2022</v>
      </c>
      <c r="G37" s="311">
        <f t="shared" si="20"/>
        <v>41</v>
      </c>
      <c r="H37" s="311">
        <f t="shared" si="21"/>
        <v>44.4</v>
      </c>
      <c r="K37" s="481">
        <f t="shared" si="22"/>
        <v>2022</v>
      </c>
      <c r="L37" s="311">
        <f t="shared" si="23"/>
        <v>33</v>
      </c>
      <c r="M37" s="311">
        <f t="shared" si="24"/>
        <v>22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13.7</v>
      </c>
      <c r="C6" s="35">
        <v>14.6</v>
      </c>
      <c r="D6" s="63">
        <v>13.1</v>
      </c>
      <c r="E6" s="35">
        <v>55.9</v>
      </c>
      <c r="F6" s="35">
        <v>53.8</v>
      </c>
      <c r="G6" s="35">
        <v>57.1</v>
      </c>
      <c r="H6" s="292">
        <v>30.5</v>
      </c>
      <c r="I6" s="35">
        <v>31.6</v>
      </c>
      <c r="J6" s="63">
        <v>29.8</v>
      </c>
      <c r="M6" s="127" t="s">
        <v>16</v>
      </c>
      <c r="N6" s="935">
        <f>IF(ISBLANK(B8),"",B8)</f>
        <v>11.8</v>
      </c>
      <c r="O6" s="935">
        <f>IF(ISBLANK(E8),"",E8)</f>
        <v>53.8</v>
      </c>
      <c r="P6" s="128">
        <f>IF(ISBLANK(H8),"",H8)</f>
        <v>34.4</v>
      </c>
    </row>
    <row r="7" spans="1:19" x14ac:dyDescent="0.25">
      <c r="A7" s="286">
        <v>2022</v>
      </c>
      <c r="B7" s="167">
        <v>12.3</v>
      </c>
      <c r="C7" s="94">
        <v>14.5</v>
      </c>
      <c r="D7" s="169">
        <v>11.1</v>
      </c>
      <c r="E7" s="94">
        <v>54.8</v>
      </c>
      <c r="F7" s="94">
        <v>52.2</v>
      </c>
      <c r="G7" s="94">
        <v>56.3</v>
      </c>
      <c r="H7" s="167">
        <v>32.799999999999997</v>
      </c>
      <c r="I7" s="94">
        <v>33.299999999999997</v>
      </c>
      <c r="J7" s="169">
        <v>32.6</v>
      </c>
    </row>
    <row r="8" spans="1:19" x14ac:dyDescent="0.25">
      <c r="A8" s="218">
        <v>2023</v>
      </c>
      <c r="B8" s="167">
        <v>11.8</v>
      </c>
      <c r="C8" s="94">
        <v>13.8</v>
      </c>
      <c r="D8" s="169">
        <v>10.6</v>
      </c>
      <c r="E8" s="94">
        <v>53.8</v>
      </c>
      <c r="F8" s="94">
        <v>52.4</v>
      </c>
      <c r="G8" s="94">
        <v>54.7</v>
      </c>
      <c r="H8" s="167">
        <v>34.4</v>
      </c>
      <c r="I8" s="94">
        <v>33.799999999999997</v>
      </c>
      <c r="J8" s="169">
        <v>34.700000000000003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10.6</v>
      </c>
      <c r="O12" s="936">
        <f>IF(ISBLANK(G8),"",G8)</f>
        <v>54.7</v>
      </c>
      <c r="P12" s="938">
        <f>IF(ISBLANK(J8),"",J8)</f>
        <v>34.700000000000003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13.8</v>
      </c>
      <c r="O13" s="937">
        <f>IF(ISBLANK(F8),"",F8)</f>
        <v>52.4</v>
      </c>
      <c r="P13" s="939">
        <f>IF(ISBLANK(I8),"",I8)</f>
        <v>33.799999999999997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11.8</v>
      </c>
      <c r="O20" s="935">
        <f>IF(ISBLANK(E8),"",E8)</f>
        <v>53.8</v>
      </c>
      <c r="P20" s="940">
        <f>IF(ISBLANK(H8),"",H8)</f>
        <v>34.4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10.6</v>
      </c>
      <c r="O24" s="936">
        <f>IF(ISBLANK(G8),"",G8)</f>
        <v>54.7</v>
      </c>
      <c r="P24" s="938">
        <f>IF(ISBLANK(J8),"",J8)</f>
        <v>34.700000000000003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13.8</v>
      </c>
      <c r="O25" s="937">
        <f>IF(ISBLANK(F8),"",F8)</f>
        <v>52.4</v>
      </c>
      <c r="P25" s="939">
        <f>IF(ISBLANK(I8),"",I8)</f>
        <v>33.799999999999997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1549106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7370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1416377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6739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143328164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681895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12839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883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1153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11845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641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2110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2325477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3.5</v>
      </c>
      <c r="E20" s="600">
        <v>2.2999999999999998</v>
      </c>
      <c r="F20" s="600">
        <v>2.5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2.6</v>
      </c>
      <c r="E21" s="751">
        <v>3.8</v>
      </c>
      <c r="F21" s="751">
        <v>4.5999999999999996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1.2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4.5999999999999996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92.9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2.5</v>
      </c>
      <c r="C30" s="204" t="s">
        <v>493</v>
      </c>
    </row>
    <row r="31" spans="1:11" x14ac:dyDescent="0.25">
      <c r="A31" s="698" t="s">
        <v>1430</v>
      </c>
      <c r="B31" s="734">
        <f>F21</f>
        <v>4.5999999999999996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92.9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11935</v>
      </c>
      <c r="C4" s="71">
        <v>558</v>
      </c>
      <c r="D4" s="71">
        <v>975</v>
      </c>
      <c r="G4" s="217">
        <f>A4</f>
        <v>2021</v>
      </c>
      <c r="H4" s="289">
        <f>IF(ISBLANK(C4),"",C4)</f>
        <v>558</v>
      </c>
      <c r="I4" s="289">
        <f>IF(ISBLANK(D4),"",D4)</f>
        <v>975</v>
      </c>
    </row>
    <row r="5" spans="1:9" x14ac:dyDescent="0.25">
      <c r="A5" s="286">
        <v>2022</v>
      </c>
      <c r="B5" s="214">
        <v>12577</v>
      </c>
      <c r="C5" s="214">
        <v>691</v>
      </c>
      <c r="D5" s="214">
        <v>1361</v>
      </c>
      <c r="G5" s="286">
        <f t="shared" ref="G5:G6" si="0">A5</f>
        <v>2022</v>
      </c>
      <c r="H5" s="290">
        <f t="shared" ref="H5:H6" si="1">IF(ISBLANK(C5),"",C5)</f>
        <v>691</v>
      </c>
      <c r="I5" s="290">
        <f t="shared" ref="I5:I6" si="2">IF(ISBLANK(D5),"",D5)</f>
        <v>1361</v>
      </c>
    </row>
    <row r="6" spans="1:9" x14ac:dyDescent="0.25">
      <c r="A6" s="218">
        <v>2023</v>
      </c>
      <c r="B6" s="168">
        <v>12839</v>
      </c>
      <c r="C6" s="168">
        <v>883</v>
      </c>
      <c r="D6" s="168">
        <v>1153</v>
      </c>
      <c r="G6" s="219">
        <f t="shared" si="0"/>
        <v>2023</v>
      </c>
      <c r="H6" s="291">
        <f t="shared" si="1"/>
        <v>883</v>
      </c>
      <c r="I6" s="291">
        <f t="shared" si="2"/>
        <v>1153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558</v>
      </c>
      <c r="I12" s="289">
        <f>IF(ISBLANK(D4),"",D4)</f>
        <v>975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691</v>
      </c>
      <c r="I13" s="290">
        <f t="shared" si="4"/>
        <v>1361</v>
      </c>
    </row>
    <row r="14" spans="1:9" x14ac:dyDescent="0.25">
      <c r="G14" s="219">
        <f t="shared" si="3"/>
        <v>2023</v>
      </c>
      <c r="H14" s="291">
        <f t="shared" ref="H14:I14" si="5">IF(ISBLANK(C6),"",C6)</f>
        <v>883</v>
      </c>
      <c r="I14" s="291">
        <f t="shared" si="5"/>
        <v>1153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9419</v>
      </c>
      <c r="C23" s="71">
        <v>582</v>
      </c>
      <c r="D23" s="71">
        <v>978</v>
      </c>
      <c r="G23" s="217">
        <f>A23</f>
        <v>2021</v>
      </c>
      <c r="H23" s="289">
        <f>IF(ISBLANK(C23),"",C23)</f>
        <v>582</v>
      </c>
      <c r="I23" s="289">
        <f>IF(ISBLANK(D23),"",D23)</f>
        <v>978</v>
      </c>
    </row>
    <row r="24" spans="1:13" x14ac:dyDescent="0.25">
      <c r="A24" s="286">
        <v>2022</v>
      </c>
      <c r="B24" s="214">
        <v>10540</v>
      </c>
      <c r="C24" s="214">
        <v>574</v>
      </c>
      <c r="D24" s="214">
        <v>1702</v>
      </c>
      <c r="G24" s="286">
        <f t="shared" ref="G24:G25" si="6">A24</f>
        <v>2022</v>
      </c>
      <c r="H24" s="290">
        <f t="shared" ref="H24:H25" si="7">IF(ISBLANK(C24),"",C24)</f>
        <v>574</v>
      </c>
      <c r="I24" s="290">
        <f t="shared" ref="I24:I25" si="8">IF(ISBLANK(D24),"",D24)</f>
        <v>1702</v>
      </c>
    </row>
    <row r="25" spans="1:13" x14ac:dyDescent="0.25">
      <c r="A25" s="218">
        <v>2023</v>
      </c>
      <c r="B25" s="168">
        <v>11845</v>
      </c>
      <c r="C25" s="168">
        <v>641</v>
      </c>
      <c r="D25" s="168">
        <v>2110</v>
      </c>
      <c r="G25" s="219">
        <f t="shared" si="6"/>
        <v>2023</v>
      </c>
      <c r="H25" s="291">
        <f t="shared" si="7"/>
        <v>641</v>
      </c>
      <c r="I25" s="291">
        <f t="shared" si="8"/>
        <v>2110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582</v>
      </c>
      <c r="I31" s="289">
        <f>IF(ISBLANK(D23),"",D23)</f>
        <v>978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574</v>
      </c>
      <c r="I32" s="290">
        <f t="shared" si="10"/>
        <v>1702</v>
      </c>
    </row>
    <row r="33" spans="7:9" x14ac:dyDescent="0.25">
      <c r="G33" s="219">
        <f t="shared" si="9"/>
        <v>2023</v>
      </c>
      <c r="H33" s="291">
        <f t="shared" ref="H33:I33" si="11">IF(ISBLANK(C25),"",C25)</f>
        <v>641</v>
      </c>
      <c r="I33" s="291">
        <f t="shared" si="11"/>
        <v>2110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4685363</v>
      </c>
      <c r="C4" s="1077">
        <v>22123</v>
      </c>
      <c r="D4" s="110">
        <v>3463546</v>
      </c>
      <c r="E4" s="70">
        <v>16354</v>
      </c>
      <c r="F4" s="1076">
        <v>1568422</v>
      </c>
      <c r="G4" s="70">
        <v>7406</v>
      </c>
      <c r="H4" s="1078">
        <v>134237243</v>
      </c>
      <c r="I4" s="1077">
        <v>633828</v>
      </c>
    </row>
    <row r="5" spans="1:9" x14ac:dyDescent="0.25">
      <c r="A5" s="587">
        <v>2021</v>
      </c>
      <c r="B5" s="1079">
        <v>3631027</v>
      </c>
      <c r="C5" s="1080">
        <v>17295</v>
      </c>
      <c r="D5" s="160">
        <v>5979148</v>
      </c>
      <c r="E5" s="212">
        <v>28480</v>
      </c>
      <c r="F5" s="1079">
        <v>2687</v>
      </c>
      <c r="G5" s="212">
        <v>13</v>
      </c>
      <c r="H5" s="1081">
        <v>157244265</v>
      </c>
      <c r="I5" s="1080">
        <v>748993</v>
      </c>
    </row>
    <row r="6" spans="1:9" x14ac:dyDescent="0.25">
      <c r="A6" s="588">
        <v>2022</v>
      </c>
      <c r="B6" s="1082">
        <v>3618663</v>
      </c>
      <c r="C6" s="1083">
        <v>17216</v>
      </c>
      <c r="D6" s="169">
        <v>6654400</v>
      </c>
      <c r="E6" s="167">
        <v>31659</v>
      </c>
      <c r="F6" s="1082">
        <v>1695</v>
      </c>
      <c r="G6" s="167">
        <v>8</v>
      </c>
      <c r="H6" s="1084">
        <v>143328164</v>
      </c>
      <c r="I6" s="1083">
        <v>681895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5668671</v>
      </c>
      <c r="C4" s="1076"/>
      <c r="D4" s="1077"/>
      <c r="E4" s="1076"/>
      <c r="F4" s="1077"/>
    </row>
    <row r="5" spans="1:6" x14ac:dyDescent="0.25">
      <c r="A5" s="480">
        <v>2021</v>
      </c>
      <c r="B5" s="1081">
        <v>3125608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2325477</v>
      </c>
      <c r="C6" s="1086">
        <v>1549106</v>
      </c>
      <c r="D6" s="1087">
        <v>7370</v>
      </c>
      <c r="E6" s="1086">
        <v>1416377</v>
      </c>
      <c r="F6" s="1087">
        <v>6739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Novi Beograd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210191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5127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-3.8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76.45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141.4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184184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226411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7897</v>
      </c>
      <c r="C63" s="548">
        <f>IF(ISBLANK('DEM2'!C7),"-",'DEM2'!C7)</f>
        <v>8329</v>
      </c>
      <c r="D63" s="548"/>
      <c r="E63" s="548">
        <f>IF(ISBLANK('DEM2'!D8),"-",'DEM2'!D8)</f>
        <v>7261</v>
      </c>
      <c r="F63" s="548">
        <f>IF(ISBLANK('DEM2'!C8),"-",'DEM2'!C8)</f>
        <v>7865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8378</v>
      </c>
      <c r="C64" s="317">
        <f>IF(ISBLANK('DEM2'!F7),"-",'DEM2'!F7)</f>
        <v>9084</v>
      </c>
      <c r="D64" s="789"/>
      <c r="E64" s="317">
        <f>IF(ISBLANK('DEM2'!G8),"-",'DEM2'!G8)</f>
        <v>8307</v>
      </c>
      <c r="F64" s="317">
        <f>IF(ISBLANK('DEM2'!F8),"-",'DEM2'!F8)</f>
        <v>8691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3461</v>
      </c>
      <c r="C65" s="345">
        <f>IF(ISBLANK('DEM2'!I7),"-",'DEM2'!I7)</f>
        <v>3801</v>
      </c>
      <c r="D65" s="393"/>
      <c r="E65" s="345">
        <f>IF(ISBLANK('DEM2'!J8),"-",'DEM2'!J8)</f>
        <v>3472</v>
      </c>
      <c r="F65" s="345">
        <f>IF(ISBLANK('DEM2'!I8),"-",'DEM2'!I8)</f>
        <v>3707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18888</v>
      </c>
      <c r="C66" s="348">
        <f>IF(ISBLANK('DEM2'!L7),"-",'DEM2'!L7)</f>
        <v>20288</v>
      </c>
      <c r="D66" s="394"/>
      <c r="E66" s="348">
        <f>IF(ISBLANK('DEM2'!M8),"-",'DEM2'!M8)</f>
        <v>18219</v>
      </c>
      <c r="F66" s="348">
        <f>IF(ISBLANK('DEM2'!L8),"-",'DEM2'!L8)</f>
        <v>19342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14353</v>
      </c>
      <c r="C67" s="345">
        <f>IF(ISBLANK('DEM2'!O7),"-",'DEM2'!O7)</f>
        <v>14400</v>
      </c>
      <c r="D67" s="393"/>
      <c r="E67" s="345">
        <f>IF(ISBLANK('DEM2'!P8),"-",'DEM2'!P8)</f>
        <v>15094</v>
      </c>
      <c r="F67" s="345">
        <f>IF(ISBLANK('DEM2'!O8),"-",'DEM2'!O8)</f>
        <v>14912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69360</v>
      </c>
      <c r="C68" s="317">
        <f>IF(ISBLANK('DEM2'!R7),"-",'DEM2'!R7)</f>
        <v>61767</v>
      </c>
      <c r="D68" s="395"/>
      <c r="E68" s="317">
        <f>IF(ISBLANK('DEM2'!S8),"-",'DEM2'!S8)</f>
        <v>69552</v>
      </c>
      <c r="F68" s="317">
        <f>IF(ISBLANK('DEM2'!R8),"-",'DEM2'!R8)</f>
        <v>62554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112996</v>
      </c>
      <c r="C69" s="463">
        <f>IF(ISBLANK('DEM2'!U7),"-",'DEM2'!U7)</f>
        <v>96945</v>
      </c>
      <c r="D69" s="799"/>
      <c r="E69" s="463">
        <f>IF(ISBLANK('DEM2'!V8),"-",'DEM2'!V8)</f>
        <v>112850</v>
      </c>
      <c r="F69" s="463">
        <f>IF(ISBLANK('DEM2'!U8),"-",'DEM2'!U8)</f>
        <v>97341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2.9</v>
      </c>
      <c r="G115" s="800">
        <f>IF(ISBLANK('DEM2'!E23),"-",'DEM2'!E23)</f>
        <v>4.4000000000000004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2.4</v>
      </c>
      <c r="G116" s="407">
        <f>IF(ISBLANK('DEM2'!E24),"-",'DEM2'!E24)</f>
        <v>5.6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3.7</v>
      </c>
      <c r="G117" s="801">
        <f>IF(ISBLANK('DEM2'!E25),"-",'DEM2'!E25)</f>
        <v>5.0999999999999996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170456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89503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42.6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142355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5079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4.8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30.4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1.4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143328164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681895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6654400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2590793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31659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3618663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17216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1695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8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1549106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7370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1416377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6739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12839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11845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2325477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85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91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82</v>
      </c>
      <c r="C300" s="808">
        <f>IF(ISBLANK(POLJ3!C4),"-",POLJ3!C4)</f>
        <v>12</v>
      </c>
      <c r="D300" s="1104">
        <f>IF(ISBLANK(POLJ3!D4),"-",POLJ3!D4)</f>
        <v>70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94</v>
      </c>
      <c r="C301" s="789">
        <f>IF(ISBLANK(POLJ3!C5),"-",POLJ3!C5)</f>
        <v>52</v>
      </c>
      <c r="D301" s="1105">
        <f>IF(ISBLANK(POLJ3!D5),"-",POLJ3!D5)</f>
        <v>42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10</v>
      </c>
      <c r="C303" s="791">
        <f>IF(ISBLANK(POLJ3!C7),"-",POLJ3!C7)</f>
        <v>7</v>
      </c>
      <c r="D303" s="1107">
        <f>IF(ISBLANK(POLJ3!D7),"-",POLJ3!D7)</f>
        <v>3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85</v>
      </c>
      <c r="C304" s="807">
        <f>IF(ISBLANK(POLJ3!C8),"-",POLJ3!C8)</f>
        <v>14</v>
      </c>
      <c r="D304" s="1108">
        <f>IF(ISBLANK(POLJ3!D8),"-",POLJ3!D8)</f>
        <v>71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0.95</v>
      </c>
      <c r="C310" s="1109"/>
      <c r="D310" s="3"/>
      <c r="E310" s="5"/>
      <c r="F310" s="5"/>
      <c r="G310" s="815" t="s">
        <v>854</v>
      </c>
      <c r="H310" s="816">
        <f>IF(ISBLANK(POLJ2!H3),"-",POLJ2!H3)</f>
        <v>32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322.70999999999998</v>
      </c>
      <c r="C311" s="1120"/>
      <c r="D311" s="3"/>
      <c r="E311" s="5"/>
      <c r="F311" s="5"/>
      <c r="G311" s="810" t="s">
        <v>855</v>
      </c>
      <c r="H311" s="248">
        <f>IF(ISBLANK(POLJ2!H4),"-",POLJ2!H4)</f>
        <v>170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5.91</v>
      </c>
      <c r="C312" s="1120"/>
      <c r="D312" s="3"/>
      <c r="E312" s="5"/>
      <c r="F312" s="5"/>
      <c r="G312" s="810" t="s">
        <v>856</v>
      </c>
      <c r="H312" s="248">
        <f>IF(ISBLANK(POLJ2!H5),"-",POLJ2!H5)</f>
        <v>103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0.68</v>
      </c>
      <c r="C313" s="1120"/>
      <c r="D313" s="3"/>
      <c r="E313" s="5"/>
      <c r="F313" s="5"/>
      <c r="G313" s="812" t="s">
        <v>857</v>
      </c>
      <c r="H313" s="249">
        <f>IF(ISBLANK(POLJ2!H6),"-",POLJ2!H6)</f>
        <v>1197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0.2</v>
      </c>
      <c r="C314" s="1120"/>
      <c r="D314" s="3"/>
      <c r="E314" s="5"/>
      <c r="F314" s="5"/>
      <c r="G314" s="814" t="s">
        <v>847</v>
      </c>
      <c r="H314" s="817">
        <f>IF(ISBLANK(POLJ2!H7),"-",POLJ2!H7)</f>
        <v>1502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2.59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333.04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34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89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3091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59.7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10704</v>
      </c>
      <c r="I364" s="808">
        <f>IF(ISBLANK(OBRAZ2!I6),"-",OBRAZ2!I6)</f>
        <v>10704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5453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132</v>
      </c>
      <c r="I365" s="416">
        <f>IF(ISBLANK(OBRAZ2!I7),"-",OBRAZ2!I7)</f>
        <v>132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98.1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2072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77.164094843808812</v>
      </c>
      <c r="I377" s="851">
        <f>IF(ISBLANK(OBRAZ2!C14),"-",OBRAZ2!C23)</f>
        <v>79.045216741405085</v>
      </c>
      <c r="J377" s="851">
        <f>IF(ISBLANK(OBRAZ2!D14),"-",OBRAZ2!D23)</f>
        <v>80.48229088168803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1.2890477982687241</v>
      </c>
      <c r="I379" s="851">
        <f>IF(ISBLANK(OBRAZ2!C16),"-",OBRAZ2!C25)</f>
        <v>0.79409566517189834</v>
      </c>
      <c r="J379" s="851">
        <f>IF(ISBLANK(OBRAZ2!D16),"-",OBRAZ2!D25)</f>
        <v>1.1774679728711379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21.54685735792247</v>
      </c>
      <c r="I380" s="852">
        <f>IF(ISBLANK(OBRAZ2!C17),"-",OBRAZ2!C26)</f>
        <v>20.160687593423017</v>
      </c>
      <c r="J380" s="852">
        <f>IF(ISBLANK(OBRAZ2!D17),"-",OBRAZ2!D26)</f>
        <v>18.340241145440846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21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8985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8444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98.7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1804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96.6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84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55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5198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1220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-0.6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5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528140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45718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4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205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28086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321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1.5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0.12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1.6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36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0.23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2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91.8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91.2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12810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6.1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33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388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6353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14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61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1.8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1.4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7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150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1483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0.8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826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2.4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647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1.6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278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942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469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934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60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2.4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36.1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38.799999999999997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34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725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200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240.93299999999999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9.9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83.05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15.86082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30</v>
      </c>
      <c r="D696" s="3"/>
      <c r="E696" s="5"/>
      <c r="F696" s="5"/>
      <c r="G696" s="837">
        <v>2012</v>
      </c>
      <c r="H696" s="835">
        <f>IF(ISBLANK(INDEKSI2!B5),"-",INDEKSI2!B5)</f>
        <v>43.17</v>
      </c>
      <c r="I696" s="835">
        <f>IF(ISBLANK(INDEKSI2!C5),"-",INDEKSI2!C5)</f>
        <v>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50.25</v>
      </c>
      <c r="D697" s="3"/>
      <c r="E697" s="5"/>
      <c r="F697" s="5"/>
      <c r="G697" s="838">
        <v>2013</v>
      </c>
      <c r="H697" s="559">
        <f>IF(ISBLANK(INDEKSI2!B6),"-",INDEKSI2!B6)</f>
        <v>42.55</v>
      </c>
      <c r="I697" s="559">
        <f>IF(ISBLANK(INDEKSI2!C6),"-",INDEKSI2!C6)</f>
        <v>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44.37</v>
      </c>
      <c r="I698" s="836">
        <f>IF(ISBLANK(INDEKSI2!C7),"-",INDEKSI2!C7)</f>
        <v>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37931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186849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94497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520352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30.4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4.8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44.37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15.86082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50.25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44.21</v>
      </c>
      <c r="C4" s="721">
        <v>5</v>
      </c>
      <c r="D4" s="710"/>
      <c r="E4" s="711"/>
      <c r="F4" s="712"/>
    </row>
    <row r="5" spans="1:6" x14ac:dyDescent="0.25">
      <c r="A5" s="286">
        <v>2012</v>
      </c>
      <c r="B5" s="614">
        <v>43.17</v>
      </c>
      <c r="C5" s="722">
        <v>5</v>
      </c>
      <c r="D5" s="713"/>
      <c r="E5" s="641"/>
      <c r="F5" s="714"/>
    </row>
    <row r="6" spans="1:6" x14ac:dyDescent="0.25">
      <c r="A6" s="286">
        <v>2013</v>
      </c>
      <c r="B6" s="614">
        <v>42.55</v>
      </c>
      <c r="C6" s="722">
        <v>5</v>
      </c>
      <c r="D6" s="715">
        <v>15.86082</v>
      </c>
      <c r="E6" s="609">
        <v>30</v>
      </c>
      <c r="F6" s="716">
        <v>50.25</v>
      </c>
    </row>
    <row r="7" spans="1:6" x14ac:dyDescent="0.25">
      <c r="A7" s="219">
        <v>2014</v>
      </c>
      <c r="B7" s="615">
        <v>44.37</v>
      </c>
      <c r="C7" s="723">
        <v>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85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0.95</v>
      </c>
      <c r="G3" s="217" t="s">
        <v>765</v>
      </c>
      <c r="H3" s="71">
        <v>32</v>
      </c>
    </row>
    <row r="4" spans="1:9" x14ac:dyDescent="0.25">
      <c r="A4" s="286" t="s">
        <v>760</v>
      </c>
      <c r="B4" s="214">
        <v>322.70999999999998</v>
      </c>
      <c r="G4" s="286" t="s">
        <v>766</v>
      </c>
      <c r="H4" s="214">
        <v>170</v>
      </c>
    </row>
    <row r="5" spans="1:9" x14ac:dyDescent="0.25">
      <c r="A5" s="286" t="s">
        <v>761</v>
      </c>
      <c r="B5" s="214">
        <v>5.91</v>
      </c>
      <c r="G5" s="286" t="s">
        <v>767</v>
      </c>
      <c r="H5" s="214">
        <v>103</v>
      </c>
    </row>
    <row r="6" spans="1:9" x14ac:dyDescent="0.25">
      <c r="A6" s="286" t="s">
        <v>762</v>
      </c>
      <c r="B6" s="214">
        <v>0.68</v>
      </c>
      <c r="G6" s="286" t="s">
        <v>768</v>
      </c>
      <c r="H6" s="214">
        <v>1197</v>
      </c>
    </row>
    <row r="7" spans="1:9" x14ac:dyDescent="0.25">
      <c r="A7" s="286" t="s">
        <v>763</v>
      </c>
      <c r="B7" s="214">
        <v>0.2</v>
      </c>
      <c r="G7" s="1" t="s">
        <v>24</v>
      </c>
      <c r="H7" s="288">
        <v>1502</v>
      </c>
    </row>
    <row r="8" spans="1:9" x14ac:dyDescent="0.25">
      <c r="A8" s="287" t="s">
        <v>764</v>
      </c>
      <c r="B8" s="73">
        <v>2.59</v>
      </c>
    </row>
    <row r="9" spans="1:9" x14ac:dyDescent="0.25">
      <c r="A9" s="1" t="s">
        <v>24</v>
      </c>
      <c r="B9" s="288">
        <v>333.04</v>
      </c>
      <c r="I9" s="41" t="s">
        <v>876</v>
      </c>
    </row>
    <row r="10" spans="1:9" x14ac:dyDescent="0.25">
      <c r="G10" s="29" t="s">
        <v>775</v>
      </c>
      <c r="H10" s="58">
        <v>91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82</v>
      </c>
      <c r="C4" s="55">
        <v>12</v>
      </c>
      <c r="D4" s="110">
        <v>70</v>
      </c>
    </row>
    <row r="5" spans="1:4" ht="30" customHeight="1" x14ac:dyDescent="0.25">
      <c r="A5" s="274" t="s">
        <v>884</v>
      </c>
      <c r="B5" s="212">
        <v>94</v>
      </c>
      <c r="C5" s="58">
        <v>52</v>
      </c>
      <c r="D5" s="160">
        <v>42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10</v>
      </c>
      <c r="C7" s="58">
        <v>7</v>
      </c>
      <c r="D7" s="160">
        <v>3</v>
      </c>
    </row>
    <row r="8" spans="1:4" x14ac:dyDescent="0.25">
      <c r="A8" s="201" t="s">
        <v>774</v>
      </c>
      <c r="B8" s="72">
        <v>85</v>
      </c>
      <c r="C8" s="61">
        <v>14</v>
      </c>
      <c r="D8" s="111">
        <v>71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55.319148936170215</v>
      </c>
      <c r="C15" s="278">
        <f>D5/B5*100</f>
        <v>44.680851063829785</v>
      </c>
    </row>
    <row r="16" spans="1:4" ht="30" x14ac:dyDescent="0.25">
      <c r="A16" s="279" t="s">
        <v>821</v>
      </c>
      <c r="B16" s="283">
        <f>C4/B4*100</f>
        <v>14.634146341463413</v>
      </c>
      <c r="C16" s="280">
        <f>D4/B4*100</f>
        <v>85.365853658536579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55.319148936170215</v>
      </c>
      <c r="C22" s="278">
        <f t="shared" si="0"/>
        <v>44.680851063829785</v>
      </c>
    </row>
    <row r="23" spans="1:3" ht="30" x14ac:dyDescent="0.25">
      <c r="A23" s="279" t="s">
        <v>858</v>
      </c>
      <c r="B23" s="285">
        <f t="shared" si="0"/>
        <v>14.634146341463413</v>
      </c>
      <c r="C23" s="284">
        <f t="shared" si="0"/>
        <v>85.365853658536579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3091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59.7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5453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98.1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2072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10735</v>
      </c>
      <c r="C6" s="973">
        <v>10735</v>
      </c>
      <c r="D6" s="945">
        <v>0</v>
      </c>
      <c r="E6" s="973">
        <v>10628</v>
      </c>
      <c r="F6" s="973">
        <v>10628</v>
      </c>
      <c r="G6" s="945">
        <v>0</v>
      </c>
      <c r="H6" s="599">
        <v>10704</v>
      </c>
      <c r="I6" s="616">
        <v>10704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35</v>
      </c>
      <c r="C7" s="975">
        <v>35</v>
      </c>
      <c r="D7" s="976">
        <v>0</v>
      </c>
      <c r="E7" s="975">
        <v>67</v>
      </c>
      <c r="F7" s="975">
        <v>67</v>
      </c>
      <c r="G7" s="976">
        <v>0</v>
      </c>
      <c r="H7" s="753">
        <v>132</v>
      </c>
      <c r="I7" s="690">
        <v>132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17</v>
      </c>
      <c r="C8" s="978">
        <v>17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8201</v>
      </c>
      <c r="C14" s="751">
        <v>8461</v>
      </c>
      <c r="D14" s="751">
        <v>8544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137</v>
      </c>
      <c r="C16" s="1029">
        <v>85</v>
      </c>
      <c r="D16" s="751">
        <v>125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2290</v>
      </c>
      <c r="C17" s="752">
        <v>2158</v>
      </c>
      <c r="D17" s="752">
        <v>1947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77.164094843808812</v>
      </c>
      <c r="C23" s="290">
        <f>C14/SUM(C12:C17)*100</f>
        <v>79.045216741405085</v>
      </c>
      <c r="D23" s="290">
        <f>D14/SUM(D12:D17)*100</f>
        <v>80.48229088168803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1.2890477982687241</v>
      </c>
      <c r="C25" s="290">
        <f>C16/SUM(C12:C17)*100</f>
        <v>0.79409566517189834</v>
      </c>
      <c r="D25" s="290">
        <f>D16/SUM(D12:D17)*100</f>
        <v>1.1774679728711379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21.54685735792247</v>
      </c>
      <c r="C26" s="291">
        <f>C17/SUM(C12:C17)*100</f>
        <v>20.160687593423017</v>
      </c>
      <c r="D26" s="291">
        <f>D17/SUM(D12:D17)*100</f>
        <v>18.340241145440846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9.5</v>
      </c>
      <c r="C7" s="600">
        <v>9.3000000000000007</v>
      </c>
      <c r="D7" s="600">
        <v>9</v>
      </c>
    </row>
    <row r="8" spans="1:6" x14ac:dyDescent="0.25">
      <c r="A8" s="695" t="s">
        <v>944</v>
      </c>
      <c r="B8" s="751">
        <v>1.6</v>
      </c>
      <c r="C8" s="751">
        <v>3</v>
      </c>
      <c r="D8" s="751">
        <v>0.1</v>
      </c>
    </row>
    <row r="9" spans="1:6" x14ac:dyDescent="0.25">
      <c r="A9" s="696" t="s">
        <v>224</v>
      </c>
      <c r="B9" s="752">
        <v>88.9</v>
      </c>
      <c r="C9" s="752">
        <v>87.7</v>
      </c>
      <c r="D9" s="752">
        <v>90.8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9.5</v>
      </c>
      <c r="C13" s="697">
        <f t="shared" ref="C13:D13" si="1">IF(ISBLANK(C7),"",C7)</f>
        <v>9.3000000000000007</v>
      </c>
      <c r="D13" s="697">
        <f t="shared" si="1"/>
        <v>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1.6</v>
      </c>
      <c r="C14" s="698">
        <f t="shared" si="2"/>
        <v>3</v>
      </c>
      <c r="D14" s="698">
        <f t="shared" si="2"/>
        <v>0.1</v>
      </c>
    </row>
    <row r="15" spans="1:6" x14ac:dyDescent="0.25">
      <c r="A15" s="702" t="s">
        <v>1630</v>
      </c>
      <c r="B15" s="699">
        <f t="shared" si="2"/>
        <v>88.9</v>
      </c>
      <c r="C15" s="699">
        <f t="shared" si="2"/>
        <v>87.7</v>
      </c>
      <c r="D15" s="699">
        <f t="shared" si="2"/>
        <v>90.8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9.5</v>
      </c>
      <c r="C18" s="697">
        <f t="shared" ref="C18:D18" si="4">IF(ISBLANK(C7),"",C7)</f>
        <v>9.3000000000000007</v>
      </c>
      <c r="D18" s="697">
        <f t="shared" si="4"/>
        <v>9</v>
      </c>
    </row>
    <row r="19" spans="1:5" x14ac:dyDescent="0.25">
      <c r="A19" s="701" t="s">
        <v>1632</v>
      </c>
      <c r="B19" s="698">
        <f t="shared" ref="B19:D20" si="5">IF(ISBLANK(B8),"",B8)</f>
        <v>1.6</v>
      </c>
      <c r="C19" s="698">
        <f t="shared" si="5"/>
        <v>3</v>
      </c>
      <c r="D19" s="698">
        <f t="shared" si="5"/>
        <v>0.1</v>
      </c>
    </row>
    <row r="20" spans="1:5" x14ac:dyDescent="0.25">
      <c r="A20" s="702" t="s">
        <v>1633</v>
      </c>
      <c r="B20" s="699">
        <f t="shared" si="5"/>
        <v>88.9</v>
      </c>
      <c r="C20" s="699">
        <f t="shared" si="5"/>
        <v>87.7</v>
      </c>
      <c r="D20" s="699">
        <f t="shared" si="5"/>
        <v>90.8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101</v>
      </c>
      <c r="C5" s="611">
        <v>99.8</v>
      </c>
      <c r="D5" s="1030">
        <v>100.4</v>
      </c>
      <c r="F5" s="28"/>
      <c r="G5" s="693">
        <f>A5</f>
        <v>2020</v>
      </c>
      <c r="H5" s="669">
        <f>IF(ISBLANK(B5),"",B5)</f>
        <v>101</v>
      </c>
      <c r="I5" s="618">
        <f t="shared" ref="H5:I7" si="0">IF(ISBLANK(C5),"",C5)</f>
        <v>99.8</v>
      </c>
    </row>
    <row r="6" spans="1:10" x14ac:dyDescent="0.25">
      <c r="A6" s="749">
        <v>2021</v>
      </c>
      <c r="B6" s="601">
        <v>89.6</v>
      </c>
      <c r="C6" s="612">
        <v>95.8</v>
      </c>
      <c r="D6" s="946">
        <v>92.8</v>
      </c>
      <c r="F6" s="44"/>
      <c r="G6" s="693">
        <f t="shared" ref="G6:G7" si="1">A6</f>
        <v>2021</v>
      </c>
      <c r="H6" s="670">
        <f t="shared" si="0"/>
        <v>89.6</v>
      </c>
      <c r="I6" s="619">
        <f t="shared" si="0"/>
        <v>95.8</v>
      </c>
    </row>
    <row r="7" spans="1:10" x14ac:dyDescent="0.25">
      <c r="A7" s="750">
        <v>2022</v>
      </c>
      <c r="B7" s="601">
        <v>95</v>
      </c>
      <c r="C7" s="612">
        <v>94</v>
      </c>
      <c r="D7" s="946">
        <v>94.4</v>
      </c>
      <c r="F7" s="44"/>
      <c r="G7" s="693">
        <f t="shared" si="1"/>
        <v>2022</v>
      </c>
      <c r="H7" s="671">
        <f t="shared" si="0"/>
        <v>95</v>
      </c>
      <c r="I7" s="620">
        <f t="shared" si="0"/>
        <v>94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101</v>
      </c>
      <c r="I13" s="618">
        <f>IF(ISBLANK(C5),"",C5)</f>
        <v>99.8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89.6</v>
      </c>
      <c r="I14" s="619">
        <f t="shared" si="3"/>
        <v>95.8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95</v>
      </c>
      <c r="I15" s="620">
        <f t="shared" si="4"/>
        <v>94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Novi Beograd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210191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5127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-3.8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76.45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141.4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184184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226411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7897</v>
      </c>
      <c r="C63" s="548">
        <f>IF(ISBLANK('DEM2'!C7),"-",'DEM2'!C7)</f>
        <v>8329</v>
      </c>
      <c r="D63" s="548"/>
      <c r="E63" s="548">
        <f>IF(ISBLANK('DEM2'!D8),"-",'DEM2'!D8)</f>
        <v>7261</v>
      </c>
      <c r="F63" s="548">
        <f>IF(ISBLANK('DEM2'!C8),"-",'DEM2'!C8)</f>
        <v>7865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8378</v>
      </c>
      <c r="C64" s="317">
        <f>IF(ISBLANK('DEM2'!F7),"-",'DEM2'!F7)</f>
        <v>9084</v>
      </c>
      <c r="D64" s="789"/>
      <c r="E64" s="317">
        <f>IF(ISBLANK('DEM2'!G8),"-",'DEM2'!G8)</f>
        <v>8307</v>
      </c>
      <c r="F64" s="317">
        <f>IF(ISBLANK('DEM2'!F8),"-",'DEM2'!F8)</f>
        <v>8691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3461</v>
      </c>
      <c r="C65" s="345">
        <f>IF(ISBLANK('DEM2'!I7),"-",'DEM2'!I7)</f>
        <v>3801</v>
      </c>
      <c r="D65" s="393"/>
      <c r="E65" s="345">
        <f>IF(ISBLANK('DEM2'!J8),"-",'DEM2'!J8)</f>
        <v>3472</v>
      </c>
      <c r="F65" s="345">
        <f>IF(ISBLANK('DEM2'!I8),"-",'DEM2'!I8)</f>
        <v>3707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18888</v>
      </c>
      <c r="C66" s="317">
        <f>IF(ISBLANK('DEM2'!L7),"-",'DEM2'!L7)</f>
        <v>20288</v>
      </c>
      <c r="D66" s="395"/>
      <c r="E66" s="317">
        <f>IF(ISBLANK('DEM2'!M8),"-",'DEM2'!M8)</f>
        <v>18219</v>
      </c>
      <c r="F66" s="317">
        <f>IF(ISBLANK('DEM2'!L8),"-",'DEM2'!L8)</f>
        <v>19342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14353</v>
      </c>
      <c r="C67" s="317">
        <f>IF(ISBLANK('DEM2'!O7),"-",'DEM2'!O7)</f>
        <v>14400</v>
      </c>
      <c r="D67" s="395"/>
      <c r="E67" s="317">
        <f>IF(ISBLANK('DEM2'!P8),"-",'DEM2'!P8)</f>
        <v>15094</v>
      </c>
      <c r="F67" s="317">
        <f>IF(ISBLANK('DEM2'!O8),"-",'DEM2'!O8)</f>
        <v>14912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69360</v>
      </c>
      <c r="C68" s="414">
        <f>IF(ISBLANK('DEM2'!R7),"-",'DEM2'!R7)</f>
        <v>61767</v>
      </c>
      <c r="D68" s="420"/>
      <c r="E68" s="414">
        <f>IF(ISBLANK('DEM2'!S8),"-",'DEM2'!S8)</f>
        <v>69552</v>
      </c>
      <c r="F68" s="414">
        <f>IF(ISBLANK('DEM2'!R8),"-",'DEM2'!R8)</f>
        <v>62554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112996</v>
      </c>
      <c r="C69" s="463">
        <f>IF(ISBLANK('DEM2'!U7),"-",'DEM2'!U7)</f>
        <v>96945</v>
      </c>
      <c r="D69" s="799"/>
      <c r="E69" s="463">
        <f>IF(ISBLANK('DEM2'!V8),"-",'DEM2'!V8)</f>
        <v>112850</v>
      </c>
      <c r="F69" s="463">
        <f>IF(ISBLANK('DEM2'!U8),"-",'DEM2'!U8)</f>
        <v>97341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2.9</v>
      </c>
      <c r="G115" s="800">
        <f>IF(ISBLANK('DEM2'!E23),"-",'DEM2'!E23)</f>
        <v>4.4000000000000004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2.4</v>
      </c>
      <c r="G116" s="407">
        <f>IF(ISBLANK('DEM2'!E24),"-",'DEM2'!E24)</f>
        <v>5.6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3.7</v>
      </c>
      <c r="G117" s="801">
        <f>IF(ISBLANK('DEM2'!E25),"-",'DEM2'!E25)</f>
        <v>5.0999999999999996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170456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89503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42.6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142355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5079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4.8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30.4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1.4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143328164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681895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6654400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2590793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31659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3618663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17216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1695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8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1549106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7370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1416377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6739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12839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11845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2325477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85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91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82</v>
      </c>
      <c r="C300" s="808">
        <f>IF(ISBLANK(POLJ3!C4),"-",POLJ3!C4)</f>
        <v>12</v>
      </c>
      <c r="D300" s="1104">
        <f>IF(ISBLANK(POLJ3!D4),"-",POLJ3!D4)</f>
        <v>70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94</v>
      </c>
      <c r="C301" s="789">
        <f>IF(ISBLANK(POLJ3!C5),"-",POLJ3!C5)</f>
        <v>52</v>
      </c>
      <c r="D301" s="1105">
        <f>IF(ISBLANK(POLJ3!D5),"-",POLJ3!D5)</f>
        <v>42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10</v>
      </c>
      <c r="C303" s="791">
        <f>IF(ISBLANK(POLJ3!C7),"-",POLJ3!C7)</f>
        <v>7</v>
      </c>
      <c r="D303" s="1107">
        <f>IF(ISBLANK(POLJ3!D7),"-",POLJ3!D7)</f>
        <v>3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85</v>
      </c>
      <c r="C304" s="807">
        <f>IF(ISBLANK(POLJ3!C8),"-",POLJ3!C8)</f>
        <v>14</v>
      </c>
      <c r="D304" s="1108">
        <f>IF(ISBLANK(POLJ3!D8),"-",POLJ3!D8)</f>
        <v>71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0.95</v>
      </c>
      <c r="C310" s="1109"/>
      <c r="D310" s="3"/>
      <c r="E310" s="5"/>
      <c r="F310" s="5"/>
      <c r="G310" s="815" t="s">
        <v>765</v>
      </c>
      <c r="H310" s="816">
        <f>IF(ISBLANK(POLJ2!H3),"-",POLJ2!H3)</f>
        <v>32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322.70999999999998</v>
      </c>
      <c r="C311" s="1120"/>
      <c r="D311" s="3"/>
      <c r="E311" s="5"/>
      <c r="F311" s="5"/>
      <c r="G311" s="810" t="s">
        <v>766</v>
      </c>
      <c r="H311" s="248">
        <f>IF(ISBLANK(POLJ2!H4),"-",POLJ2!H4)</f>
        <v>170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5.91</v>
      </c>
      <c r="C312" s="1120"/>
      <c r="D312" s="3"/>
      <c r="E312" s="5"/>
      <c r="F312" s="5"/>
      <c r="G312" s="810" t="s">
        <v>767</v>
      </c>
      <c r="H312" s="248">
        <f>IF(ISBLANK(POLJ2!H5),"-",POLJ2!H5)</f>
        <v>103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0.68</v>
      </c>
      <c r="C313" s="1120"/>
      <c r="D313" s="3"/>
      <c r="E313" s="5"/>
      <c r="F313" s="5"/>
      <c r="G313" s="812" t="s">
        <v>768</v>
      </c>
      <c r="H313" s="249">
        <f>IF(ISBLANK(POLJ2!H6),"-",POLJ2!H6)</f>
        <v>1197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0.2</v>
      </c>
      <c r="C314" s="1120"/>
      <c r="D314" s="3"/>
      <c r="E314" s="5"/>
      <c r="F314" s="5"/>
      <c r="G314" s="814" t="s">
        <v>16</v>
      </c>
      <c r="H314" s="817">
        <f>IF(ISBLANK(POLJ2!H7),"-",POLJ2!H7)</f>
        <v>1502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2.59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333.04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34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89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3091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59.7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10704</v>
      </c>
      <c r="I364" s="808">
        <f>IF(ISBLANK(OBRAZ2!I6),"-",OBRAZ2!I6)</f>
        <v>10704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5453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132</v>
      </c>
      <c r="I365" s="789">
        <f>IF(ISBLANK(OBRAZ2!I7),"-",OBRAZ2!I7)</f>
        <v>132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98.1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2072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77.164094843808812</v>
      </c>
      <c r="I377" s="851">
        <f>IF(ISBLANK(OBRAZ2!C14),"-",OBRAZ2!C23)</f>
        <v>79.045216741405085</v>
      </c>
      <c r="J377" s="851">
        <f>IF(ISBLANK(OBRAZ2!D14),"-",OBRAZ2!D23)</f>
        <v>80.48229088168803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1.2890477982687241</v>
      </c>
      <c r="I379" s="851">
        <f>IF(ISBLANK(OBRAZ2!C16),"-",OBRAZ2!C25)</f>
        <v>0.79409566517189834</v>
      </c>
      <c r="J379" s="851">
        <f>IF(ISBLANK(OBRAZ2!D16),"-",OBRAZ2!D25)</f>
        <v>1.1774679728711379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21.54685735792247</v>
      </c>
      <c r="I380" s="852">
        <f>IF(ISBLANK(OBRAZ2!C17),"-",OBRAZ2!C26)</f>
        <v>20.160687593423017</v>
      </c>
      <c r="J380" s="852">
        <f>IF(ISBLANK(OBRAZ2!D17),"-",OBRAZ2!D26)</f>
        <v>18.340241145440846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21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8985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8444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98.7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1804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96.6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84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55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5198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1220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-0.6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5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528140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45718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4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205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28086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321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1.5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0.12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1.6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36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0.23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2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91.8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91.2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12810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6.1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33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388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6353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14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61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1.8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1.4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7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150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1483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0.8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826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2.4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647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1.6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278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942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469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934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60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2.4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36.1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38.799999999999997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34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725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200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240.93299999999999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9.9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83.05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15.86082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30</v>
      </c>
      <c r="D696" s="315"/>
      <c r="E696" s="314"/>
      <c r="F696" s="5"/>
      <c r="G696" s="837">
        <v>2012</v>
      </c>
      <c r="H696" s="835">
        <f>IF(ISBLANK(INDEKSI2!B5),"-",INDEKSI2!B5)</f>
        <v>43.17</v>
      </c>
      <c r="I696" s="835">
        <f>IF(ISBLANK(INDEKSI2!C5),"-",INDEKSI2!C5)</f>
        <v>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50.25</v>
      </c>
      <c r="D697" s="315"/>
      <c r="E697" s="314"/>
      <c r="F697" s="5"/>
      <c r="G697" s="838">
        <v>2013</v>
      </c>
      <c r="H697" s="559">
        <f>IF(ISBLANK(INDEKSI2!B6),"-",INDEKSI2!B6)</f>
        <v>42.55</v>
      </c>
      <c r="I697" s="559">
        <f>IF(ISBLANK(INDEKSI2!C6),"-",INDEKSI2!C6)</f>
        <v>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44.37</v>
      </c>
      <c r="I698" s="836">
        <f>IF(ISBLANK(INDEKSI2!C7),"-",INDEKSI2!C7)</f>
        <v>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37931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186849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94497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520352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36</v>
      </c>
      <c r="C6" s="601">
        <v>94</v>
      </c>
      <c r="D6" s="612">
        <v>94</v>
      </c>
      <c r="E6" s="612">
        <v>0</v>
      </c>
      <c r="F6" s="1033">
        <v>3076</v>
      </c>
      <c r="G6" s="612">
        <v>1605</v>
      </c>
      <c r="H6" s="980">
        <v>1471</v>
      </c>
      <c r="I6" s="1034">
        <v>53.9</v>
      </c>
      <c r="J6" s="612">
        <v>54.7</v>
      </c>
      <c r="K6" s="1035">
        <v>53</v>
      </c>
      <c r="L6" s="1033">
        <v>5125</v>
      </c>
      <c r="M6" s="612">
        <v>2639</v>
      </c>
      <c r="N6" s="1028">
        <v>2486</v>
      </c>
      <c r="O6" s="1034">
        <v>84.7</v>
      </c>
      <c r="P6" s="612">
        <v>84.7</v>
      </c>
      <c r="Q6" s="1028">
        <v>84.7</v>
      </c>
      <c r="R6" s="1033">
        <v>2427</v>
      </c>
      <c r="S6" s="612">
        <v>1238</v>
      </c>
      <c r="T6" s="1035">
        <v>1189</v>
      </c>
    </row>
    <row r="7" spans="1:20" x14ac:dyDescent="0.25">
      <c r="A7" s="286">
        <v>2021</v>
      </c>
      <c r="B7" s="602">
        <v>36</v>
      </c>
      <c r="C7" s="601">
        <v>92</v>
      </c>
      <c r="D7" s="612">
        <v>92</v>
      </c>
      <c r="E7" s="612">
        <v>0</v>
      </c>
      <c r="F7" s="1033">
        <v>3154</v>
      </c>
      <c r="G7" s="612">
        <v>1617</v>
      </c>
      <c r="H7" s="980">
        <v>1537</v>
      </c>
      <c r="I7" s="1034">
        <v>57.3</v>
      </c>
      <c r="J7" s="612">
        <v>57.2</v>
      </c>
      <c r="K7" s="1035">
        <v>57.4</v>
      </c>
      <c r="L7" s="1033">
        <v>5307</v>
      </c>
      <c r="M7" s="612">
        <v>2757</v>
      </c>
      <c r="N7" s="1028">
        <v>2550</v>
      </c>
      <c r="O7" s="1034">
        <v>89.7</v>
      </c>
      <c r="P7" s="612">
        <v>90.3</v>
      </c>
      <c r="Q7" s="1028">
        <v>89.1</v>
      </c>
      <c r="R7" s="1033">
        <v>2243</v>
      </c>
      <c r="S7" s="612">
        <v>1175</v>
      </c>
      <c r="T7" s="1035">
        <v>1068</v>
      </c>
    </row>
    <row r="8" spans="1:20" x14ac:dyDescent="0.25">
      <c r="A8" s="219">
        <v>2022</v>
      </c>
      <c r="B8" s="617">
        <v>34</v>
      </c>
      <c r="C8" s="947">
        <v>89</v>
      </c>
      <c r="D8" s="981">
        <v>89</v>
      </c>
      <c r="E8" s="981">
        <v>0</v>
      </c>
      <c r="F8" s="1036">
        <v>3091</v>
      </c>
      <c r="G8" s="981">
        <v>1550</v>
      </c>
      <c r="H8" s="979">
        <v>1541</v>
      </c>
      <c r="I8" s="754">
        <v>59.7</v>
      </c>
      <c r="J8" s="981">
        <v>57.7</v>
      </c>
      <c r="K8" s="1037">
        <v>61.9</v>
      </c>
      <c r="L8" s="1036">
        <v>5453</v>
      </c>
      <c r="M8" s="981">
        <v>2817</v>
      </c>
      <c r="N8" s="691">
        <v>2636</v>
      </c>
      <c r="O8" s="754">
        <v>98.1</v>
      </c>
      <c r="P8" s="981">
        <v>96.9</v>
      </c>
      <c r="Q8" s="691">
        <v>99.3</v>
      </c>
      <c r="R8" s="1036">
        <v>2072</v>
      </c>
      <c r="S8" s="981">
        <v>1090</v>
      </c>
      <c r="T8" s="1037">
        <v>982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8985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8444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1804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84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55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20</v>
      </c>
      <c r="C5" s="1095">
        <v>0</v>
      </c>
      <c r="D5" s="914" t="s">
        <v>5</v>
      </c>
      <c r="E5" s="211"/>
      <c r="F5" s="125">
        <v>2021</v>
      </c>
      <c r="G5" s="70">
        <v>20</v>
      </c>
      <c r="H5" s="55">
        <v>20</v>
      </c>
      <c r="I5" s="110">
        <v>0</v>
      </c>
      <c r="J5" s="70">
        <v>0</v>
      </c>
      <c r="K5" s="55">
        <v>0</v>
      </c>
      <c r="L5" s="110">
        <v>0</v>
      </c>
      <c r="M5" s="70">
        <v>8884</v>
      </c>
      <c r="N5" s="55">
        <v>8100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20</v>
      </c>
      <c r="H6" s="58">
        <v>20</v>
      </c>
      <c r="I6" s="160">
        <v>0</v>
      </c>
      <c r="J6" s="212">
        <v>0</v>
      </c>
      <c r="K6" s="58">
        <v>0</v>
      </c>
      <c r="L6" s="160">
        <v>0</v>
      </c>
      <c r="M6" s="212">
        <v>8985</v>
      </c>
      <c r="N6" s="58">
        <v>8444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21</v>
      </c>
      <c r="H7" s="94">
        <v>21</v>
      </c>
      <c r="I7" s="169">
        <v>0</v>
      </c>
      <c r="J7" s="167"/>
      <c r="K7" s="94"/>
      <c r="L7" s="169"/>
      <c r="M7" s="167">
        <v>8571</v>
      </c>
      <c r="N7" s="94">
        <v>8552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20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94.6</v>
      </c>
      <c r="C5" s="611">
        <v>92.4</v>
      </c>
      <c r="D5" s="945">
        <v>96.9</v>
      </c>
      <c r="E5" s="610"/>
      <c r="F5" s="611"/>
      <c r="G5" s="945"/>
      <c r="H5" s="610"/>
      <c r="I5" s="611"/>
      <c r="J5" s="945"/>
      <c r="K5" s="610">
        <v>1921</v>
      </c>
      <c r="L5" s="611">
        <v>940</v>
      </c>
      <c r="M5" s="945">
        <v>981</v>
      </c>
      <c r="N5" s="610">
        <v>101.8</v>
      </c>
      <c r="O5" s="611">
        <v>97.6</v>
      </c>
      <c r="P5" s="945">
        <v>106.1</v>
      </c>
      <c r="Q5" s="610">
        <v>0.8</v>
      </c>
      <c r="R5" s="611">
        <v>0.9</v>
      </c>
      <c r="S5" s="945">
        <v>0.7</v>
      </c>
    </row>
    <row r="6" spans="1:19" x14ac:dyDescent="0.25">
      <c r="A6" s="286">
        <v>2021</v>
      </c>
      <c r="B6" s="457">
        <v>95.6</v>
      </c>
      <c r="C6" s="458">
        <v>93.2</v>
      </c>
      <c r="D6" s="976">
        <v>98.3</v>
      </c>
      <c r="E6" s="457">
        <v>83</v>
      </c>
      <c r="F6" s="458">
        <v>57</v>
      </c>
      <c r="G6" s="976">
        <v>26</v>
      </c>
      <c r="H6" s="457">
        <v>0</v>
      </c>
      <c r="I6" s="458">
        <v>0</v>
      </c>
      <c r="J6" s="976">
        <v>0</v>
      </c>
      <c r="K6" s="457">
        <v>1817</v>
      </c>
      <c r="L6" s="458">
        <v>927</v>
      </c>
      <c r="M6" s="976">
        <v>890</v>
      </c>
      <c r="N6" s="457">
        <v>98.4</v>
      </c>
      <c r="O6" s="458">
        <v>96.7</v>
      </c>
      <c r="P6" s="976">
        <v>100.2</v>
      </c>
      <c r="Q6" s="457">
        <v>0.5</v>
      </c>
      <c r="R6" s="458">
        <v>1.1000000000000001</v>
      </c>
      <c r="S6" s="976">
        <v>0</v>
      </c>
    </row>
    <row r="7" spans="1:19" x14ac:dyDescent="0.25">
      <c r="A7" s="286">
        <v>2022</v>
      </c>
      <c r="B7" s="601">
        <v>98.7</v>
      </c>
      <c r="C7" s="612">
        <v>98.8</v>
      </c>
      <c r="D7" s="980">
        <v>98.6</v>
      </c>
      <c r="E7" s="601">
        <v>81</v>
      </c>
      <c r="F7" s="612">
        <v>58</v>
      </c>
      <c r="G7" s="980">
        <v>23</v>
      </c>
      <c r="H7" s="601">
        <v>0</v>
      </c>
      <c r="I7" s="612">
        <v>0</v>
      </c>
      <c r="J7" s="980">
        <v>0</v>
      </c>
      <c r="K7" s="601">
        <v>1804</v>
      </c>
      <c r="L7" s="612">
        <v>889</v>
      </c>
      <c r="M7" s="980">
        <v>915</v>
      </c>
      <c r="N7" s="601">
        <v>96.6</v>
      </c>
      <c r="O7" s="612">
        <v>93.1</v>
      </c>
      <c r="P7" s="980">
        <v>100.2</v>
      </c>
      <c r="Q7" s="601">
        <v>0.2</v>
      </c>
      <c r="R7" s="612">
        <v>0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84</v>
      </c>
      <c r="F8" s="981">
        <v>64</v>
      </c>
      <c r="G8" s="979">
        <v>20</v>
      </c>
      <c r="H8" s="947">
        <v>55</v>
      </c>
      <c r="I8" s="981">
        <v>28</v>
      </c>
      <c r="J8" s="979">
        <v>27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9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6654400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31659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378</v>
      </c>
      <c r="C5" s="616">
        <v>284</v>
      </c>
      <c r="D5" s="616">
        <v>94</v>
      </c>
      <c r="E5" s="599">
        <v>2187</v>
      </c>
      <c r="F5" s="616">
        <v>1172</v>
      </c>
      <c r="G5" s="945">
        <v>1015</v>
      </c>
      <c r="H5" s="616">
        <v>2402</v>
      </c>
      <c r="I5" s="616">
        <v>973</v>
      </c>
      <c r="J5" s="616">
        <v>1429</v>
      </c>
      <c r="K5" s="217">
        <f>SUM(B5,E5,H5)</f>
        <v>4967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280</v>
      </c>
      <c r="C6" s="612">
        <v>202</v>
      </c>
      <c r="D6" s="946">
        <v>78</v>
      </c>
      <c r="E6" s="601">
        <v>2230</v>
      </c>
      <c r="F6" s="612">
        <v>1193</v>
      </c>
      <c r="G6" s="946">
        <v>1037</v>
      </c>
      <c r="H6" s="601">
        <v>2487</v>
      </c>
      <c r="I6" s="612">
        <v>1151</v>
      </c>
      <c r="J6" s="612">
        <v>1336</v>
      </c>
      <c r="K6" s="218">
        <f>SUM(B6,E6,H6)</f>
        <v>4997</v>
      </c>
      <c r="M6" s="105" t="s">
        <v>284</v>
      </c>
      <c r="N6" s="171">
        <f>IF(ISBLANK(J7),"",J7)</f>
        <v>1397</v>
      </c>
      <c r="O6" s="80">
        <f>IF(ISBLANK(I7),"",I7)</f>
        <v>1176</v>
      </c>
      <c r="P6" s="211"/>
    </row>
    <row r="7" spans="1:17" ht="24.75" x14ac:dyDescent="0.25">
      <c r="A7" s="218">
        <v>2023</v>
      </c>
      <c r="B7" s="601">
        <v>276</v>
      </c>
      <c r="C7" s="612">
        <v>207</v>
      </c>
      <c r="D7" s="946">
        <v>69</v>
      </c>
      <c r="E7" s="601">
        <v>2349</v>
      </c>
      <c r="F7" s="612">
        <v>1263</v>
      </c>
      <c r="G7" s="946">
        <v>1086</v>
      </c>
      <c r="H7" s="601">
        <v>2573</v>
      </c>
      <c r="I7" s="612">
        <v>1176</v>
      </c>
      <c r="J7" s="612">
        <v>1397</v>
      </c>
      <c r="K7" s="218">
        <f>SUM(B7,E7,H7)</f>
        <v>5198</v>
      </c>
      <c r="M7" s="106" t="s">
        <v>285</v>
      </c>
      <c r="N7" s="220">
        <f>IF(ISBLANK(G7),"",G7)</f>
        <v>1086</v>
      </c>
      <c r="O7" s="107">
        <f>IF(ISBLANK(F7),"",F7)</f>
        <v>1263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69</v>
      </c>
      <c r="O8" s="83">
        <f>IF(ISBLANK(C7),"",C7)</f>
        <v>207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1397</v>
      </c>
      <c r="O13" s="80">
        <f>IF(ISBLANK(I7),"",I7)</f>
        <v>1176</v>
      </c>
      <c r="P13" s="211"/>
    </row>
    <row r="14" spans="1:17" ht="27.75" customHeight="1" x14ac:dyDescent="0.25">
      <c r="M14" s="106" t="s">
        <v>515</v>
      </c>
      <c r="N14" s="220">
        <f>IF(ISBLANK(G7),"",G7)</f>
        <v>1086</v>
      </c>
      <c r="O14" s="107">
        <f>IF(ISBLANK(F7),"",F7)</f>
        <v>1263</v>
      </c>
      <c r="P14" s="211"/>
    </row>
    <row r="15" spans="1:17" ht="26.25" customHeight="1" x14ac:dyDescent="0.25">
      <c r="M15" s="108" t="s">
        <v>516</v>
      </c>
      <c r="N15" s="170">
        <f>IF(ISBLANK(D7),"",D7)</f>
        <v>69</v>
      </c>
      <c r="O15" s="83">
        <f>IF(ISBLANK(C7),"",C7)</f>
        <v>207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119</v>
      </c>
      <c r="C21" s="616">
        <v>86</v>
      </c>
      <c r="D21" s="616">
        <v>33</v>
      </c>
      <c r="E21" s="599">
        <v>503</v>
      </c>
      <c r="F21" s="616">
        <v>249</v>
      </c>
      <c r="G21" s="945">
        <v>254</v>
      </c>
      <c r="H21" s="616">
        <v>534</v>
      </c>
      <c r="I21" s="616">
        <v>247</v>
      </c>
      <c r="J21" s="616">
        <v>287</v>
      </c>
      <c r="K21" s="217">
        <f>SUM(B21,E21,H21)</f>
        <v>1156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152</v>
      </c>
      <c r="C22" s="1028">
        <v>110</v>
      </c>
      <c r="D22" s="980">
        <v>42</v>
      </c>
      <c r="E22" s="1034">
        <v>488</v>
      </c>
      <c r="F22" s="1028">
        <v>259</v>
      </c>
      <c r="G22" s="980">
        <v>229</v>
      </c>
      <c r="H22" s="1034">
        <v>540</v>
      </c>
      <c r="I22" s="1028">
        <v>229</v>
      </c>
      <c r="J22" s="1028">
        <v>311</v>
      </c>
      <c r="K22" s="218">
        <f>SUM(B22,E22,H22)</f>
        <v>1180</v>
      </c>
      <c r="M22" s="105" t="s">
        <v>284</v>
      </c>
      <c r="N22" s="171">
        <f>IF(ISBLANK(J23),"",J23)</f>
        <v>346</v>
      </c>
      <c r="O22" s="80">
        <f>IF(ISBLANK(I23),"",I23)</f>
        <v>232</v>
      </c>
      <c r="P22" s="211"/>
    </row>
    <row r="23" spans="1:17" ht="24.75" x14ac:dyDescent="0.25">
      <c r="A23" s="218">
        <v>2022</v>
      </c>
      <c r="B23" s="1034">
        <v>139</v>
      </c>
      <c r="C23" s="1028">
        <v>105</v>
      </c>
      <c r="D23" s="980">
        <v>34</v>
      </c>
      <c r="E23" s="1034">
        <v>503</v>
      </c>
      <c r="F23" s="1028">
        <v>247</v>
      </c>
      <c r="G23" s="980">
        <v>256</v>
      </c>
      <c r="H23" s="1034">
        <v>578</v>
      </c>
      <c r="I23" s="1028">
        <v>232</v>
      </c>
      <c r="J23" s="1028">
        <v>346</v>
      </c>
      <c r="K23" s="218">
        <f>SUM(B23,E23,H23)</f>
        <v>1220</v>
      </c>
      <c r="M23" s="106" t="s">
        <v>285</v>
      </c>
      <c r="N23" s="220">
        <f>IF(ISBLANK(G23),"",G23)</f>
        <v>256</v>
      </c>
      <c r="O23" s="107">
        <f>IF(ISBLANK(F23),"",F23)</f>
        <v>247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34</v>
      </c>
      <c r="O24" s="109">
        <f>IF(ISBLANK(C23),"",C23)</f>
        <v>105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346</v>
      </c>
      <c r="O29" s="80">
        <f>IF(ISBLANK(I23),"",I23)</f>
        <v>232</v>
      </c>
      <c r="P29" s="211"/>
    </row>
    <row r="30" spans="1:17" ht="27.75" customHeight="1" x14ac:dyDescent="0.25">
      <c r="M30" s="106" t="s">
        <v>515</v>
      </c>
      <c r="N30" s="220">
        <f>IF(ISBLANK(G23),"",G23)</f>
        <v>256</v>
      </c>
      <c r="O30" s="107">
        <f>IF(ISBLANK(F23),"",F23)</f>
        <v>247</v>
      </c>
      <c r="P30" s="211"/>
    </row>
    <row r="31" spans="1:17" ht="27.75" customHeight="1" x14ac:dyDescent="0.25">
      <c r="M31" s="108" t="s">
        <v>516</v>
      </c>
      <c r="N31" s="221">
        <f>IF(ISBLANK(D23),"",D23)</f>
        <v>34</v>
      </c>
      <c r="O31" s="109">
        <f>IF(ISBLANK(C23),"",C23)</f>
        <v>105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2590793</v>
      </c>
      <c r="D5" s="253"/>
    </row>
    <row r="6" spans="1:4" ht="30" x14ac:dyDescent="0.25">
      <c r="A6" s="686" t="s">
        <v>474</v>
      </c>
      <c r="B6" s="617">
        <v>4063607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1.1000000000000001</v>
      </c>
      <c r="J5" s="611">
        <v>1.4</v>
      </c>
      <c r="K5" s="945">
        <v>0.9</v>
      </c>
      <c r="L5" s="610"/>
      <c r="M5" s="611"/>
      <c r="N5" s="945"/>
    </row>
    <row r="6" spans="1:14" x14ac:dyDescent="0.25">
      <c r="A6" s="286">
        <v>2021</v>
      </c>
      <c r="B6" s="457">
        <v>9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-1</v>
      </c>
      <c r="J6" s="458">
        <v>-1.6</v>
      </c>
      <c r="K6" s="976">
        <v>-0.5</v>
      </c>
      <c r="L6" s="457"/>
      <c r="M6" s="458"/>
      <c r="N6" s="976"/>
    </row>
    <row r="7" spans="1:14" x14ac:dyDescent="0.25">
      <c r="A7" s="286">
        <v>2022</v>
      </c>
      <c r="B7" s="601">
        <v>9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-0.6</v>
      </c>
      <c r="J7" s="612">
        <v>-1</v>
      </c>
      <c r="K7" s="980">
        <v>-0.1</v>
      </c>
      <c r="L7" s="601"/>
      <c r="M7" s="612"/>
      <c r="N7" s="980"/>
    </row>
    <row r="8" spans="1:14" x14ac:dyDescent="0.25">
      <c r="A8" s="219">
        <v>2023</v>
      </c>
      <c r="B8" s="947">
        <v>9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499</v>
      </c>
      <c r="C5" s="207">
        <v>497</v>
      </c>
      <c r="G5" s="113"/>
      <c r="H5" s="174" t="s">
        <v>586</v>
      </c>
      <c r="I5" s="207">
        <v>765</v>
      </c>
      <c r="J5" s="207">
        <v>796</v>
      </c>
    </row>
    <row r="6" spans="1:13" ht="15" customHeight="1" x14ac:dyDescent="0.25">
      <c r="A6" s="175" t="s">
        <v>587</v>
      </c>
      <c r="B6" s="208">
        <v>922</v>
      </c>
      <c r="C6" s="208">
        <v>390</v>
      </c>
      <c r="G6" s="113"/>
      <c r="H6" s="175" t="s">
        <v>587</v>
      </c>
      <c r="I6" s="208">
        <v>351</v>
      </c>
      <c r="J6" s="208">
        <v>196</v>
      </c>
    </row>
    <row r="7" spans="1:13" ht="15" customHeight="1" x14ac:dyDescent="0.25">
      <c r="A7" s="175" t="s">
        <v>588</v>
      </c>
      <c r="B7" s="208">
        <v>3197</v>
      </c>
      <c r="C7" s="208">
        <v>618</v>
      </c>
      <c r="G7" s="113"/>
      <c r="H7" s="175" t="s">
        <v>588</v>
      </c>
      <c r="I7" s="208">
        <v>962</v>
      </c>
      <c r="J7" s="208">
        <v>294</v>
      </c>
    </row>
    <row r="8" spans="1:13" ht="15" customHeight="1" x14ac:dyDescent="0.25">
      <c r="A8" s="175" t="s">
        <v>589</v>
      </c>
      <c r="B8" s="208">
        <v>10800</v>
      </c>
      <c r="C8" s="208">
        <v>6385</v>
      </c>
      <c r="G8" s="113"/>
      <c r="H8" s="175" t="s">
        <v>589</v>
      </c>
      <c r="I8" s="208">
        <v>7108</v>
      </c>
      <c r="J8" s="208">
        <v>4966</v>
      </c>
    </row>
    <row r="9" spans="1:13" ht="15" customHeight="1" x14ac:dyDescent="0.25">
      <c r="A9" s="175" t="s">
        <v>590</v>
      </c>
      <c r="B9" s="208">
        <v>46655</v>
      </c>
      <c r="C9" s="208">
        <v>40891</v>
      </c>
      <c r="G9" s="113"/>
      <c r="H9" s="175" t="s">
        <v>590</v>
      </c>
      <c r="I9" s="208">
        <v>38262</v>
      </c>
      <c r="J9" s="208">
        <v>34470</v>
      </c>
    </row>
    <row r="10" spans="1:13" ht="15" customHeight="1" x14ac:dyDescent="0.25">
      <c r="A10" s="175" t="s">
        <v>591</v>
      </c>
      <c r="B10" s="208">
        <v>10359</v>
      </c>
      <c r="C10" s="208">
        <v>9241</v>
      </c>
      <c r="G10" s="113"/>
      <c r="H10" s="175" t="s">
        <v>591</v>
      </c>
      <c r="I10" s="208">
        <v>9820</v>
      </c>
      <c r="J10" s="208">
        <v>7674</v>
      </c>
    </row>
    <row r="11" spans="1:13" ht="15" customHeight="1" x14ac:dyDescent="0.25">
      <c r="A11" s="176" t="s">
        <v>592</v>
      </c>
      <c r="B11" s="209">
        <v>29029</v>
      </c>
      <c r="C11" s="209">
        <v>27184</v>
      </c>
      <c r="G11" s="113"/>
      <c r="H11" s="176" t="s">
        <v>592</v>
      </c>
      <c r="I11" s="209">
        <v>39886</v>
      </c>
      <c r="J11" s="209">
        <v>32223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499</v>
      </c>
      <c r="C17" s="178">
        <f>IF(ISBLANK(C5),"0",C5)</f>
        <v>497</v>
      </c>
      <c r="G17" s="113"/>
      <c r="H17" s="174" t="s">
        <v>586</v>
      </c>
      <c r="I17" s="177">
        <f>IF(ISBLANK(I5),"0",I5)</f>
        <v>765</v>
      </c>
      <c r="J17" s="178">
        <f>IF(ISBLANK(J5),"0",J5)</f>
        <v>796</v>
      </c>
    </row>
    <row r="18" spans="1:13" ht="15" customHeight="1" x14ac:dyDescent="0.25">
      <c r="A18" s="175" t="s">
        <v>587</v>
      </c>
      <c r="B18" s="179">
        <f t="shared" ref="B18:C18" si="0">IF(ISBLANK(B6),"0",B6)</f>
        <v>922</v>
      </c>
      <c r="C18" s="180">
        <f t="shared" si="0"/>
        <v>390</v>
      </c>
      <c r="G18" s="113"/>
      <c r="H18" s="175" t="s">
        <v>587</v>
      </c>
      <c r="I18" s="179">
        <f t="shared" ref="I18:J18" si="1">IF(ISBLANK(I6),"0",I6)</f>
        <v>351</v>
      </c>
      <c r="J18" s="180">
        <f t="shared" si="1"/>
        <v>196</v>
      </c>
    </row>
    <row r="19" spans="1:13" ht="15" customHeight="1" x14ac:dyDescent="0.25">
      <c r="A19" s="175" t="s">
        <v>588</v>
      </c>
      <c r="B19" s="179">
        <f t="shared" ref="B19:C19" si="2">IF(ISBLANK(B7),"0",B7)</f>
        <v>3197</v>
      </c>
      <c r="C19" s="180">
        <f t="shared" si="2"/>
        <v>618</v>
      </c>
      <c r="G19" s="113"/>
      <c r="H19" s="175" t="s">
        <v>588</v>
      </c>
      <c r="I19" s="179">
        <f t="shared" ref="I19:J19" si="3">IF(ISBLANK(I7),"0",I7)</f>
        <v>962</v>
      </c>
      <c r="J19" s="180">
        <f t="shared" si="3"/>
        <v>294</v>
      </c>
    </row>
    <row r="20" spans="1:13" ht="15" customHeight="1" x14ac:dyDescent="0.25">
      <c r="A20" s="175" t="s">
        <v>589</v>
      </c>
      <c r="B20" s="179">
        <f t="shared" ref="B20:C20" si="4">IF(ISBLANK(B8),"0",B8)</f>
        <v>10800</v>
      </c>
      <c r="C20" s="180">
        <f t="shared" si="4"/>
        <v>6385</v>
      </c>
      <c r="G20" s="113"/>
      <c r="H20" s="175" t="s">
        <v>589</v>
      </c>
      <c r="I20" s="179">
        <f t="shared" ref="I20:J20" si="5">IF(ISBLANK(I8),"0",I8)</f>
        <v>7108</v>
      </c>
      <c r="J20" s="180">
        <f t="shared" si="5"/>
        <v>4966</v>
      </c>
    </row>
    <row r="21" spans="1:13" ht="15" customHeight="1" x14ac:dyDescent="0.25">
      <c r="A21" s="175" t="s">
        <v>590</v>
      </c>
      <c r="B21" s="179">
        <f t="shared" ref="B21:C21" si="6">IF(ISBLANK(B9),"0",B9)</f>
        <v>46655</v>
      </c>
      <c r="C21" s="180">
        <f t="shared" si="6"/>
        <v>40891</v>
      </c>
      <c r="G21" s="113"/>
      <c r="H21" s="175" t="s">
        <v>590</v>
      </c>
      <c r="I21" s="179">
        <f t="shared" ref="I21:J21" si="7">IF(ISBLANK(I9),"0",I9)</f>
        <v>38262</v>
      </c>
      <c r="J21" s="180">
        <f t="shared" si="7"/>
        <v>34470</v>
      </c>
    </row>
    <row r="22" spans="1:13" ht="15" customHeight="1" x14ac:dyDescent="0.25">
      <c r="A22" s="175" t="s">
        <v>591</v>
      </c>
      <c r="B22" s="179">
        <f t="shared" ref="B22:C22" si="8">IF(ISBLANK(B10),"0",B10)</f>
        <v>10359</v>
      </c>
      <c r="C22" s="180">
        <f t="shared" si="8"/>
        <v>9241</v>
      </c>
      <c r="G22" s="113"/>
      <c r="H22" s="175" t="s">
        <v>591</v>
      </c>
      <c r="I22" s="179">
        <f t="shared" ref="I22:J22" si="9">IF(ISBLANK(I10),"0",I10)</f>
        <v>9820</v>
      </c>
      <c r="J22" s="180">
        <f t="shared" si="9"/>
        <v>7674</v>
      </c>
    </row>
    <row r="23" spans="1:13" ht="15" customHeight="1" x14ac:dyDescent="0.25">
      <c r="A23" s="176" t="s">
        <v>592</v>
      </c>
      <c r="B23" s="181">
        <f t="shared" ref="B23:C23" si="10">IF(ISBLANK(B11),"0",B11)</f>
        <v>29029</v>
      </c>
      <c r="C23" s="182">
        <f t="shared" si="10"/>
        <v>27184</v>
      </c>
      <c r="G23" s="113"/>
      <c r="H23" s="176" t="s">
        <v>592</v>
      </c>
      <c r="I23" s="181">
        <f t="shared" ref="I23:J23" si="11">IF(ISBLANK(I11),"0",I11)</f>
        <v>39886</v>
      </c>
      <c r="J23" s="182">
        <f t="shared" si="11"/>
        <v>32223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0.49181458885680207</v>
      </c>
      <c r="C29" s="184">
        <f>C17/SUM(C17:C23)*100</f>
        <v>0.58329225641386762</v>
      </c>
      <c r="D29" s="253"/>
      <c r="E29" s="253"/>
      <c r="G29" s="113"/>
      <c r="H29" s="174" t="s">
        <v>593</v>
      </c>
      <c r="I29" s="184">
        <f>I17/SUM(I17:I23)*100</f>
        <v>0.78740967947794216</v>
      </c>
      <c r="J29" s="184">
        <f>J17/SUM(J17:J23)*100</f>
        <v>0.98736029968121664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0.90872354894984286</v>
      </c>
      <c r="C30" s="185">
        <f>C18/SUM(C17:C23)*100</f>
        <v>0.45771424547567074</v>
      </c>
      <c r="D30" s="253"/>
      <c r="E30" s="253"/>
      <c r="G30" s="113"/>
      <c r="H30" s="175" t="s">
        <v>594</v>
      </c>
      <c r="I30" s="185">
        <f>I18/SUM(I17:I23)*100</f>
        <v>0.36128208823105584</v>
      </c>
      <c r="J30" s="185">
        <f>J18/SUM(J17:J23)*100</f>
        <v>0.24311886776070155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3.1509644099703333</v>
      </c>
      <c r="C31" s="185">
        <f>C19/SUM(C17:C23)*100</f>
        <v>0.72530103513837052</v>
      </c>
      <c r="D31" s="253"/>
      <c r="E31" s="253"/>
      <c r="G31" s="113"/>
      <c r="H31" s="175" t="s">
        <v>595</v>
      </c>
      <c r="I31" s="185">
        <f>I19/SUM(I17:I23)*100</f>
        <v>0.99018053811474571</v>
      </c>
      <c r="J31" s="185">
        <f>J19/SUM(J17:J23)*100</f>
        <v>0.36467830164105236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10.64448408748189</v>
      </c>
      <c r="C32" s="185">
        <f>C20/SUM(C17:C23)*100</f>
        <v>7.4936037368260449</v>
      </c>
      <c r="D32" s="253"/>
      <c r="E32" s="253"/>
      <c r="G32" s="113"/>
      <c r="H32" s="175" t="s">
        <v>596</v>
      </c>
      <c r="I32" s="185">
        <f>I20/SUM(I17:I23)*100</f>
        <v>7.3162196101035466</v>
      </c>
      <c r="J32" s="185">
        <f>J20/SUM(J17:J23)*100</f>
        <v>6.1598382515287957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45.983185657543288</v>
      </c>
      <c r="C33" s="185">
        <f>C21/SUM(C17:C23)*100</f>
        <v>47.990751824988855</v>
      </c>
      <c r="D33" s="253"/>
      <c r="E33" s="253"/>
      <c r="G33" s="113"/>
      <c r="H33" s="175" t="s">
        <v>597</v>
      </c>
      <c r="I33" s="185">
        <f>I21/SUM(I17:I23)*100</f>
        <v>39.382835498281075</v>
      </c>
      <c r="J33" s="185">
        <f>J21/SUM(J17:J23)*100</f>
        <v>42.756670263833584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10.209834320576379</v>
      </c>
      <c r="C34" s="185">
        <f>C22/SUM(C17:C23)*100</f>
        <v>10.845480365232497</v>
      </c>
      <c r="D34" s="253"/>
      <c r="E34" s="253"/>
      <c r="G34" s="113"/>
      <c r="H34" s="175" t="s">
        <v>598</v>
      </c>
      <c r="I34" s="185">
        <f>I22/SUM(I17:I23)*100</f>
        <v>10.107664120880253</v>
      </c>
      <c r="J34" s="185">
        <f>J22/SUM(J17:J23)*100</f>
        <v>9.5188479142633877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28.610993386621459</v>
      </c>
      <c r="C35" s="186">
        <f>C23/SUM(C17:C23)*100</f>
        <v>31.903856535924703</v>
      </c>
      <c r="D35" s="253"/>
      <c r="E35" s="253"/>
      <c r="G35" s="113"/>
      <c r="H35" s="176" t="s">
        <v>599</v>
      </c>
      <c r="I35" s="186">
        <f>I23/SUM(I17:I23)*100</f>
        <v>41.054408464911383</v>
      </c>
      <c r="J35" s="186">
        <f>J23/SUM(J17:J23)*100</f>
        <v>39.96948610129126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0.49181458885680207</v>
      </c>
      <c r="C41" s="184">
        <f t="shared" si="12"/>
        <v>0.58329225641386762</v>
      </c>
      <c r="G41" s="113"/>
      <c r="H41" s="174" t="s">
        <v>601</v>
      </c>
      <c r="I41" s="184">
        <f t="shared" ref="I41:J41" si="13">I29</f>
        <v>0.78740967947794216</v>
      </c>
      <c r="J41" s="184">
        <f t="shared" si="13"/>
        <v>0.98736029968121664</v>
      </c>
    </row>
    <row r="42" spans="1:12" x14ac:dyDescent="0.25">
      <c r="A42" s="175" t="s">
        <v>602</v>
      </c>
      <c r="B42" s="185">
        <f t="shared" si="12"/>
        <v>0.90872354894984286</v>
      </c>
      <c r="C42" s="185">
        <f t="shared" si="12"/>
        <v>0.45771424547567074</v>
      </c>
      <c r="G42" s="113"/>
      <c r="H42" s="175" t="s">
        <v>602</v>
      </c>
      <c r="I42" s="185">
        <f t="shared" ref="I42:J42" si="14">I30</f>
        <v>0.36128208823105584</v>
      </c>
      <c r="J42" s="185">
        <f t="shared" si="14"/>
        <v>0.24311886776070155</v>
      </c>
    </row>
    <row r="43" spans="1:12" x14ac:dyDescent="0.25">
      <c r="A43" s="175" t="s">
        <v>603</v>
      </c>
      <c r="B43" s="185">
        <f t="shared" si="12"/>
        <v>3.1509644099703333</v>
      </c>
      <c r="C43" s="185">
        <f t="shared" si="12"/>
        <v>0.72530103513837052</v>
      </c>
      <c r="G43" s="113"/>
      <c r="H43" s="175" t="s">
        <v>603</v>
      </c>
      <c r="I43" s="185">
        <f t="shared" ref="I43:J43" si="15">I31</f>
        <v>0.99018053811474571</v>
      </c>
      <c r="J43" s="185">
        <f t="shared" si="15"/>
        <v>0.36467830164105236</v>
      </c>
    </row>
    <row r="44" spans="1:12" x14ac:dyDescent="0.25">
      <c r="A44" s="175" t="s">
        <v>604</v>
      </c>
      <c r="B44" s="185">
        <f t="shared" si="12"/>
        <v>10.64448408748189</v>
      </c>
      <c r="C44" s="185">
        <f t="shared" si="12"/>
        <v>7.4936037368260449</v>
      </c>
      <c r="G44" s="113"/>
      <c r="H44" s="175" t="s">
        <v>604</v>
      </c>
      <c r="I44" s="185">
        <f t="shared" ref="I44:J44" si="16">I32</f>
        <v>7.3162196101035466</v>
      </c>
      <c r="J44" s="185">
        <f t="shared" si="16"/>
        <v>6.1598382515287957</v>
      </c>
    </row>
    <row r="45" spans="1:12" x14ac:dyDescent="0.25">
      <c r="A45" s="175" t="s">
        <v>605</v>
      </c>
      <c r="B45" s="185">
        <f t="shared" si="12"/>
        <v>45.983185657543288</v>
      </c>
      <c r="C45" s="185">
        <f t="shared" si="12"/>
        <v>47.990751824988855</v>
      </c>
      <c r="G45" s="113"/>
      <c r="H45" s="175" t="s">
        <v>605</v>
      </c>
      <c r="I45" s="185">
        <f t="shared" ref="I45:J45" si="17">I33</f>
        <v>39.382835498281075</v>
      </c>
      <c r="J45" s="185">
        <f t="shared" si="17"/>
        <v>42.756670263833584</v>
      </c>
    </row>
    <row r="46" spans="1:12" x14ac:dyDescent="0.25">
      <c r="A46" s="175" t="s">
        <v>606</v>
      </c>
      <c r="B46" s="185">
        <f t="shared" si="12"/>
        <v>10.209834320576379</v>
      </c>
      <c r="C46" s="185">
        <f t="shared" si="12"/>
        <v>10.845480365232497</v>
      </c>
      <c r="G46" s="113"/>
      <c r="H46" s="175" t="s">
        <v>606</v>
      </c>
      <c r="I46" s="185">
        <f t="shared" ref="I46:J46" si="18">I34</f>
        <v>10.107664120880253</v>
      </c>
      <c r="J46" s="185">
        <f t="shared" si="18"/>
        <v>9.5188479142633877</v>
      </c>
    </row>
    <row r="47" spans="1:12" x14ac:dyDescent="0.25">
      <c r="A47" s="176" t="s">
        <v>607</v>
      </c>
      <c r="B47" s="186">
        <f t="shared" si="12"/>
        <v>28.610993386621459</v>
      </c>
      <c r="C47" s="186">
        <f t="shared" si="12"/>
        <v>31.903856535924703</v>
      </c>
      <c r="G47" s="113"/>
      <c r="H47" s="176" t="s">
        <v>607</v>
      </c>
      <c r="I47" s="186">
        <f t="shared" ref="I47:J47" si="19">I35</f>
        <v>41.054408464911383</v>
      </c>
      <c r="J47" s="186">
        <f t="shared" si="19"/>
        <v>39.96948610129126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33345</v>
      </c>
      <c r="C5" s="207">
        <v>22596</v>
      </c>
      <c r="D5" s="253"/>
      <c r="E5" s="253"/>
      <c r="F5" s="1003"/>
      <c r="H5" s="174" t="s">
        <v>624</v>
      </c>
      <c r="I5" s="207">
        <v>13183</v>
      </c>
      <c r="J5" s="207">
        <v>7599</v>
      </c>
    </row>
    <row r="6" spans="1:10" ht="15" customHeight="1" x14ac:dyDescent="0.25">
      <c r="A6" s="175" t="s">
        <v>625</v>
      </c>
      <c r="B6" s="208">
        <v>12548</v>
      </c>
      <c r="C6" s="208">
        <v>10319</v>
      </c>
      <c r="D6" s="253"/>
      <c r="E6" s="253"/>
      <c r="F6" s="1003"/>
      <c r="H6" s="175" t="s">
        <v>625</v>
      </c>
      <c r="I6" s="208">
        <v>16087</v>
      </c>
      <c r="J6" s="208">
        <v>13257</v>
      </c>
    </row>
    <row r="7" spans="1:10" ht="15" customHeight="1" x14ac:dyDescent="0.25">
      <c r="A7" s="176" t="s">
        <v>626</v>
      </c>
      <c r="B7" s="209">
        <v>55568</v>
      </c>
      <c r="C7" s="209">
        <v>52291</v>
      </c>
      <c r="D7" s="253"/>
      <c r="E7" s="253"/>
      <c r="F7" s="1003"/>
      <c r="H7" s="175" t="s">
        <v>626</v>
      </c>
      <c r="I7" s="208">
        <v>67134</v>
      </c>
      <c r="J7" s="208">
        <v>58952</v>
      </c>
    </row>
    <row r="8" spans="1:10" x14ac:dyDescent="0.25">
      <c r="D8" s="253"/>
      <c r="E8" s="253"/>
      <c r="F8" s="1003"/>
      <c r="H8" s="176" t="s">
        <v>2351</v>
      </c>
      <c r="I8" s="209">
        <v>750</v>
      </c>
      <c r="J8" s="209">
        <v>811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33345</v>
      </c>
      <c r="C13" s="178">
        <f>IF(ISBLANK(C5),"0",C5)</f>
        <v>22596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12548</v>
      </c>
      <c r="C14" s="180">
        <f t="shared" si="0"/>
        <v>10319</v>
      </c>
      <c r="D14" s="253"/>
      <c r="E14" s="253"/>
      <c r="F14" s="1003"/>
      <c r="H14" s="174" t="s">
        <v>624</v>
      </c>
      <c r="I14" s="177">
        <f>IF(ISBLANK(I5),"0",I5)</f>
        <v>13183</v>
      </c>
      <c r="J14" s="178">
        <f>IF(ISBLANK(J5),"0",J5)</f>
        <v>7599</v>
      </c>
    </row>
    <row r="15" spans="1:10" ht="15" customHeight="1" x14ac:dyDescent="0.25">
      <c r="A15" s="176" t="s">
        <v>626</v>
      </c>
      <c r="B15" s="181">
        <f t="shared" si="0"/>
        <v>55568</v>
      </c>
      <c r="C15" s="182">
        <f t="shared" si="0"/>
        <v>52291</v>
      </c>
      <c r="D15" s="253"/>
      <c r="E15" s="253"/>
      <c r="F15" s="1003"/>
      <c r="H15" s="175" t="s">
        <v>625</v>
      </c>
      <c r="I15" s="179">
        <f t="shared" ref="I15:J15" si="1">IF(ISBLANK(I6),"0",I6)</f>
        <v>16087</v>
      </c>
      <c r="J15" s="180">
        <f t="shared" si="1"/>
        <v>13257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67134</v>
      </c>
      <c r="J16" s="180">
        <f t="shared" si="2"/>
        <v>58952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750</v>
      </c>
      <c r="J17" s="182">
        <f t="shared" si="3"/>
        <v>811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32.864844620100335</v>
      </c>
      <c r="C21" s="184">
        <f>C13/SUM(C13:C15)*100</f>
        <v>26.519259207098088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12.367313549048403</v>
      </c>
      <c r="C22" s="185">
        <f>C14/SUM(C13:C15)*100</f>
        <v>12.110649484778067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54.76784183085126</v>
      </c>
      <c r="C23" s="186">
        <f>C15/SUM(C13:C15)*100</f>
        <v>61.37009130812384</v>
      </c>
      <c r="D23" s="253"/>
      <c r="E23" s="253"/>
      <c r="F23" s="1003"/>
      <c r="H23" s="174" t="s">
        <v>629</v>
      </c>
      <c r="I23" s="184">
        <f>I14/SUM(I14:I17)*100</f>
        <v>13.569178829487205</v>
      </c>
      <c r="J23" s="184">
        <f>J14/SUM(J14:J17)*100</f>
        <v>9.4258177352733234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16.558247730407395</v>
      </c>
      <c r="J24" s="185">
        <f>J15/SUM(J14:J17)*100</f>
        <v>16.44401443828378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69.100603166107419</v>
      </c>
      <c r="J25" s="185">
        <f>J16/SUM(J14:J17)*100</f>
        <v>73.124201490963671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0.77197027399798257</v>
      </c>
      <c r="J26" s="186">
        <f>J17/SUM(J14:J17)*100</f>
        <v>1.0059663354792294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32.864844620100335</v>
      </c>
      <c r="C29" s="189">
        <f t="shared" si="4"/>
        <v>26.519259207098088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12.367313549048403</v>
      </c>
      <c r="C30" s="192">
        <f t="shared" si="4"/>
        <v>12.110649484778067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54.76784183085126</v>
      </c>
      <c r="C31" s="195">
        <f t="shared" si="4"/>
        <v>61.37009130812384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13.569178829487205</v>
      </c>
      <c r="J32" s="189">
        <f>J23</f>
        <v>9.4258177352733234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16.558247730407395</v>
      </c>
      <c r="J33" s="192">
        <f t="shared" si="5"/>
        <v>16.44401443828378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69.100603166107419</v>
      </c>
      <c r="J34" s="192">
        <f t="shared" si="6"/>
        <v>73.124201490963671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0.77197027399798257</v>
      </c>
      <c r="J35" s="195">
        <f t="shared" si="7"/>
        <v>1.0059663354792294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210191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5127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-3.8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76.45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141.4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47</v>
      </c>
      <c r="C5" s="655">
        <v>39</v>
      </c>
      <c r="E5" s="28"/>
      <c r="J5" s="654" t="s">
        <v>542</v>
      </c>
      <c r="K5" s="669">
        <f>IF(ISBLANK(B5),"",B5)</f>
        <v>47</v>
      </c>
      <c r="L5" s="618">
        <f>IF(ISBLANK(C5),"",C5)</f>
        <v>39</v>
      </c>
      <c r="N5" s="28"/>
    </row>
    <row r="6" spans="1:15" x14ac:dyDescent="0.25">
      <c r="A6" s="656" t="s">
        <v>543</v>
      </c>
      <c r="B6" s="657">
        <v>70</v>
      </c>
      <c r="C6" s="657">
        <v>53</v>
      </c>
      <c r="E6" s="44"/>
      <c r="J6" s="656" t="s">
        <v>543</v>
      </c>
      <c r="K6" s="670">
        <f t="shared" ref="K6:K10" si="0">IF(ISBLANK(B6),"",B6)</f>
        <v>70</v>
      </c>
      <c r="L6" s="619">
        <f t="shared" ref="L6:L10" si="1">IF(ISBLANK(C6),"",C6)</f>
        <v>53</v>
      </c>
      <c r="N6" s="44"/>
    </row>
    <row r="7" spans="1:15" x14ac:dyDescent="0.25">
      <c r="A7" s="656" t="s">
        <v>641</v>
      </c>
      <c r="B7" s="657">
        <v>163</v>
      </c>
      <c r="C7" s="657">
        <v>126</v>
      </c>
      <c r="E7" s="44"/>
      <c r="J7" s="656" t="s">
        <v>641</v>
      </c>
      <c r="K7" s="670">
        <f t="shared" si="0"/>
        <v>163</v>
      </c>
      <c r="L7" s="619">
        <f t="shared" si="1"/>
        <v>126</v>
      </c>
      <c r="N7" s="44"/>
    </row>
    <row r="8" spans="1:15" x14ac:dyDescent="0.25">
      <c r="A8" s="650" t="s">
        <v>642</v>
      </c>
      <c r="B8" s="651">
        <v>105</v>
      </c>
      <c r="C8" s="651">
        <v>69</v>
      </c>
      <c r="E8" s="21"/>
      <c r="J8" s="650" t="s">
        <v>642</v>
      </c>
      <c r="K8" s="670">
        <f t="shared" si="0"/>
        <v>105</v>
      </c>
      <c r="L8" s="619">
        <f t="shared" si="1"/>
        <v>69</v>
      </c>
      <c r="N8" s="21"/>
    </row>
    <row r="9" spans="1:15" x14ac:dyDescent="0.25">
      <c r="A9" s="650" t="s">
        <v>643</v>
      </c>
      <c r="B9" s="651">
        <v>86</v>
      </c>
      <c r="C9" s="651">
        <v>32</v>
      </c>
      <c r="E9" s="21"/>
      <c r="J9" s="650" t="s">
        <v>643</v>
      </c>
      <c r="K9" s="670">
        <f t="shared" si="0"/>
        <v>86</v>
      </c>
      <c r="L9" s="619">
        <f t="shared" si="1"/>
        <v>32</v>
      </c>
      <c r="N9" s="21"/>
    </row>
    <row r="10" spans="1:15" x14ac:dyDescent="0.25">
      <c r="A10" s="652" t="s">
        <v>365</v>
      </c>
      <c r="B10" s="653">
        <v>272</v>
      </c>
      <c r="C10" s="653">
        <v>14</v>
      </c>
      <c r="J10" s="652" t="s">
        <v>365</v>
      </c>
      <c r="K10" s="671">
        <f t="shared" si="0"/>
        <v>272</v>
      </c>
      <c r="L10" s="620">
        <f t="shared" si="1"/>
        <v>14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0.7</v>
      </c>
      <c r="C15" s="197"/>
      <c r="D15" s="253"/>
      <c r="E15" s="211"/>
      <c r="F15" s="253"/>
      <c r="G15" s="253"/>
      <c r="J15" s="673" t="s">
        <v>488</v>
      </c>
      <c r="K15" s="674">
        <f>B15</f>
        <v>0.7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0.37</v>
      </c>
      <c r="C16" s="197"/>
      <c r="D16" s="253"/>
      <c r="E16" s="254"/>
      <c r="F16" s="253"/>
      <c r="G16" s="253"/>
      <c r="J16" s="675" t="s">
        <v>489</v>
      </c>
      <c r="K16" s="676">
        <f>B16</f>
        <v>0.37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0.55000000000000004</v>
      </c>
      <c r="C18" s="197"/>
      <c r="D18" s="255"/>
      <c r="E18" s="256"/>
      <c r="F18" s="253"/>
      <c r="G18" s="253"/>
      <c r="J18" s="678" t="s">
        <v>501</v>
      </c>
      <c r="K18" s="674">
        <f>B18</f>
        <v>0.55000000000000004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0.55000000000000004</v>
      </c>
      <c r="C21" s="253"/>
      <c r="D21" s="253"/>
      <c r="E21" s="253"/>
      <c r="F21" s="253"/>
      <c r="G21" s="253"/>
      <c r="J21" s="661" t="s">
        <v>498</v>
      </c>
      <c r="K21" s="679">
        <f>B21</f>
        <v>0.55000000000000004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6</v>
      </c>
      <c r="E32" s="28"/>
      <c r="J32" s="654" t="s">
        <v>542</v>
      </c>
      <c r="K32" s="669">
        <f>IF(ISBLANK(B32),"",B32)</f>
        <v>6</v>
      </c>
      <c r="L32" s="618">
        <f>IF(ISBLANK(C32),"",C32)</f>
        <v>6</v>
      </c>
      <c r="N32" s="28"/>
    </row>
    <row r="33" spans="1:15" x14ac:dyDescent="0.25">
      <c r="A33" s="656" t="s">
        <v>543</v>
      </c>
      <c r="B33" s="657">
        <v>6</v>
      </c>
      <c r="C33" s="657">
        <v>7</v>
      </c>
      <c r="E33" s="44"/>
      <c r="J33" s="656" t="s">
        <v>543</v>
      </c>
      <c r="K33" s="670">
        <f t="shared" ref="K33:K37" si="2">IF(ISBLANK(B33),"",B33)</f>
        <v>6</v>
      </c>
      <c r="L33" s="619">
        <f t="shared" ref="L33:L37" si="3">IF(ISBLANK(C33),"",C33)</f>
        <v>7</v>
      </c>
      <c r="N33" s="44"/>
    </row>
    <row r="34" spans="1:15" x14ac:dyDescent="0.25">
      <c r="A34" s="656" t="s">
        <v>641</v>
      </c>
      <c r="B34" s="657">
        <v>40</v>
      </c>
      <c r="C34" s="657">
        <v>30</v>
      </c>
      <c r="E34" s="44"/>
      <c r="J34" s="656" t="s">
        <v>641</v>
      </c>
      <c r="K34" s="670">
        <f t="shared" si="2"/>
        <v>40</v>
      </c>
      <c r="L34" s="619">
        <f t="shared" si="3"/>
        <v>30</v>
      </c>
      <c r="N34" s="44"/>
    </row>
    <row r="35" spans="1:15" x14ac:dyDescent="0.25">
      <c r="A35" s="650" t="s">
        <v>642</v>
      </c>
      <c r="B35" s="651">
        <v>41</v>
      </c>
      <c r="C35" s="651">
        <v>39</v>
      </c>
      <c r="E35" s="21"/>
      <c r="J35" s="650" t="s">
        <v>642</v>
      </c>
      <c r="K35" s="670">
        <f t="shared" si="2"/>
        <v>41</v>
      </c>
      <c r="L35" s="619">
        <f t="shared" si="3"/>
        <v>39</v>
      </c>
      <c r="N35" s="21"/>
    </row>
    <row r="36" spans="1:15" x14ac:dyDescent="0.25">
      <c r="A36" s="650" t="s">
        <v>643</v>
      </c>
      <c r="B36" s="651">
        <v>35</v>
      </c>
      <c r="C36" s="651">
        <v>19</v>
      </c>
      <c r="E36" s="21"/>
      <c r="J36" s="650" t="s">
        <v>643</v>
      </c>
      <c r="K36" s="670">
        <f t="shared" si="2"/>
        <v>35</v>
      </c>
      <c r="L36" s="619">
        <f t="shared" si="3"/>
        <v>19</v>
      </c>
      <c r="N36" s="21"/>
    </row>
    <row r="37" spans="1:15" x14ac:dyDescent="0.25">
      <c r="A37" s="652" t="s">
        <v>365</v>
      </c>
      <c r="B37" s="653">
        <v>57</v>
      </c>
      <c r="C37" s="653">
        <v>7</v>
      </c>
      <c r="J37" s="652" t="s">
        <v>365</v>
      </c>
      <c r="K37" s="671">
        <f t="shared" si="2"/>
        <v>57</v>
      </c>
      <c r="L37" s="620">
        <f t="shared" si="3"/>
        <v>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0.18</v>
      </c>
      <c r="C42" s="197"/>
      <c r="D42" s="253"/>
      <c r="E42" s="211"/>
      <c r="F42" s="253"/>
      <c r="G42" s="253"/>
      <c r="J42" s="673" t="s">
        <v>488</v>
      </c>
      <c r="K42" s="674">
        <f>B42</f>
        <v>0.18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0.13</v>
      </c>
      <c r="C43" s="197"/>
      <c r="D43" s="253"/>
      <c r="E43" s="254"/>
      <c r="F43" s="253"/>
      <c r="G43" s="253"/>
      <c r="J43" s="675" t="s">
        <v>489</v>
      </c>
      <c r="K43" s="676">
        <f>B43</f>
        <v>0.13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0.16</v>
      </c>
      <c r="C45" s="197"/>
      <c r="D45" s="255"/>
      <c r="E45" s="256"/>
      <c r="F45" s="253"/>
      <c r="G45" s="253"/>
      <c r="J45" s="678" t="s">
        <v>501</v>
      </c>
      <c r="K45" s="674">
        <f>B45</f>
        <v>0.16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0.16</v>
      </c>
      <c r="C48" s="253"/>
      <c r="D48" s="253"/>
      <c r="E48" s="253"/>
      <c r="F48" s="253"/>
      <c r="G48" s="253"/>
      <c r="J48" s="661" t="s">
        <v>498</v>
      </c>
      <c r="K48" s="679">
        <f>B48</f>
        <v>0.16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5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528140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45718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4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205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28086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5</v>
      </c>
      <c r="C4" s="643">
        <v>302719</v>
      </c>
      <c r="D4" s="643">
        <v>1</v>
      </c>
      <c r="E4" s="643">
        <v>32866</v>
      </c>
      <c r="F4" s="643">
        <v>4</v>
      </c>
      <c r="G4" s="643">
        <v>141</v>
      </c>
      <c r="H4" s="643">
        <v>6525</v>
      </c>
      <c r="I4" s="253"/>
      <c r="J4" s="253"/>
      <c r="K4" s="253"/>
    </row>
    <row r="5" spans="1:11" x14ac:dyDescent="0.25">
      <c r="A5" s="767">
        <v>2021</v>
      </c>
      <c r="B5" s="602">
        <v>5</v>
      </c>
      <c r="C5" s="602">
        <v>503668</v>
      </c>
      <c r="D5" s="602">
        <v>1</v>
      </c>
      <c r="E5" s="602">
        <v>37117</v>
      </c>
      <c r="F5" s="602">
        <v>4</v>
      </c>
      <c r="G5" s="602">
        <v>206</v>
      </c>
      <c r="H5" s="602">
        <v>21597</v>
      </c>
      <c r="I5" s="253"/>
      <c r="J5" s="253"/>
      <c r="K5" s="253"/>
    </row>
    <row r="6" spans="1:11" x14ac:dyDescent="0.25">
      <c r="A6" s="481">
        <v>2022</v>
      </c>
      <c r="B6" s="617">
        <v>5</v>
      </c>
      <c r="C6" s="617">
        <v>528140</v>
      </c>
      <c r="D6" s="617">
        <v>1</v>
      </c>
      <c r="E6" s="617">
        <v>45718</v>
      </c>
      <c r="F6" s="617">
        <v>4</v>
      </c>
      <c r="G6" s="617">
        <v>205</v>
      </c>
      <c r="H6" s="617">
        <v>28086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321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0.23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91.2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3618663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17216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5</v>
      </c>
      <c r="C4" s="600">
        <v>2.6</v>
      </c>
      <c r="D4" s="600">
        <v>58.3</v>
      </c>
      <c r="E4" s="600">
        <v>0.15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9</v>
      </c>
      <c r="C5" s="602">
        <v>4.7</v>
      </c>
      <c r="D5" s="751">
        <v>50.2</v>
      </c>
      <c r="E5" s="751">
        <v>0.22</v>
      </c>
      <c r="G5" s="647" t="s">
        <v>446</v>
      </c>
      <c r="H5" s="648">
        <f>IF(ISBLANK(B4),"",B4)</f>
        <v>5</v>
      </c>
      <c r="I5" s="648">
        <f>IF(ISBLANK(B5),"",B5)</f>
        <v>9</v>
      </c>
      <c r="J5" s="649">
        <f>IF(ISBLANK(B6),"",B6)</f>
        <v>6</v>
      </c>
      <c r="K5" s="569"/>
    </row>
    <row r="6" spans="1:11" x14ac:dyDescent="0.25">
      <c r="A6" s="218">
        <v>2022</v>
      </c>
      <c r="B6" s="601">
        <v>6</v>
      </c>
      <c r="C6" s="602">
        <v>3.1</v>
      </c>
      <c r="D6" s="959">
        <v>36</v>
      </c>
      <c r="E6" s="959">
        <v>0.23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2.6</v>
      </c>
      <c r="I9" s="648">
        <f>IF(ISBLANK(C5),"",C5)</f>
        <v>4.7</v>
      </c>
      <c r="J9" s="649">
        <f>IF(ISBLANK(C6),"",C6)</f>
        <v>3.1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322</v>
      </c>
      <c r="C4" s="643">
        <v>1.5</v>
      </c>
      <c r="D4" s="643">
        <v>0.8</v>
      </c>
      <c r="E4" s="643">
        <v>0.12</v>
      </c>
      <c r="F4" s="643">
        <v>0.6</v>
      </c>
      <c r="G4" s="643">
        <v>1.6</v>
      </c>
      <c r="H4" s="1066"/>
      <c r="I4" s="253"/>
      <c r="J4" s="253"/>
      <c r="K4" s="253"/>
    </row>
    <row r="5" spans="1:11" x14ac:dyDescent="0.25">
      <c r="A5" s="480">
        <v>2021</v>
      </c>
      <c r="B5" s="602">
        <v>322</v>
      </c>
      <c r="C5" s="602">
        <v>1.5</v>
      </c>
      <c r="D5" s="602">
        <v>0.8</v>
      </c>
      <c r="E5" s="602">
        <v>0.12</v>
      </c>
      <c r="F5" s="602">
        <v>0.6</v>
      </c>
      <c r="G5" s="602">
        <v>1.6</v>
      </c>
      <c r="H5" s="1066"/>
      <c r="I5" s="253"/>
      <c r="J5" s="253"/>
      <c r="K5" s="253"/>
    </row>
    <row r="6" spans="1:11" x14ac:dyDescent="0.25">
      <c r="A6" s="360">
        <v>2022</v>
      </c>
      <c r="B6" s="602">
        <v>321</v>
      </c>
      <c r="C6" s="602">
        <v>1.5</v>
      </c>
      <c r="D6" s="602">
        <v>0.8</v>
      </c>
      <c r="E6" s="602">
        <v>0.12</v>
      </c>
      <c r="F6" s="602">
        <v>0.5</v>
      </c>
      <c r="G6" s="602">
        <v>1.6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97.8</v>
      </c>
      <c r="C5" s="602">
        <v>85.2</v>
      </c>
      <c r="D5" s="602">
        <v>11</v>
      </c>
      <c r="E5" s="602">
        <v>5.2</v>
      </c>
      <c r="F5" s="253"/>
      <c r="G5" s="253"/>
      <c r="H5" s="253"/>
    </row>
    <row r="6" spans="1:8" x14ac:dyDescent="0.25">
      <c r="A6" s="360">
        <v>2021</v>
      </c>
      <c r="B6" s="602">
        <v>96</v>
      </c>
      <c r="C6" s="602">
        <v>75.3</v>
      </c>
      <c r="D6" s="602">
        <v>5</v>
      </c>
      <c r="E6" s="602">
        <v>2.4</v>
      </c>
      <c r="F6" s="253"/>
      <c r="G6" s="253"/>
      <c r="H6" s="253"/>
    </row>
    <row r="7" spans="1:8" x14ac:dyDescent="0.25">
      <c r="A7" s="481">
        <v>2022</v>
      </c>
      <c r="B7" s="1067">
        <v>91.8</v>
      </c>
      <c r="C7" s="1067">
        <v>91.2</v>
      </c>
      <c r="D7" s="1067">
        <v>2</v>
      </c>
      <c r="E7" s="1067">
        <v>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2.4</v>
      </c>
    </row>
    <row r="17" spans="1:2" x14ac:dyDescent="0.25">
      <c r="A17" s="633">
        <f t="shared" si="0"/>
        <v>2022</v>
      </c>
      <c r="B17" s="627">
        <f t="shared" si="1"/>
        <v>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12810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6353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1695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12253</v>
      </c>
      <c r="C5" s="1034">
        <v>5736</v>
      </c>
      <c r="D5" s="600">
        <v>6517</v>
      </c>
      <c r="G5" s="871" t="s">
        <v>126</v>
      </c>
      <c r="H5" s="637">
        <f>IF(ISBLANK(D7),"",D7)</f>
        <v>6755</v>
      </c>
    </row>
    <row r="6" spans="1:17" x14ac:dyDescent="0.25">
      <c r="A6" s="641">
        <v>2021</v>
      </c>
      <c r="B6" s="1034">
        <v>13102</v>
      </c>
      <c r="C6" s="1034">
        <v>6213</v>
      </c>
      <c r="D6" s="602">
        <v>6889</v>
      </c>
      <c r="G6" s="635" t="s">
        <v>127</v>
      </c>
      <c r="H6" s="623">
        <f>IF(ISBLANK(C7),"",C7)</f>
        <v>6055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12810</v>
      </c>
      <c r="C7" s="1034">
        <v>6055</v>
      </c>
      <c r="D7" s="617">
        <v>6755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6755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6055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7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150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6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16578</v>
      </c>
      <c r="C6" s="55">
        <v>8523</v>
      </c>
      <c r="D6" s="55">
        <v>8055</v>
      </c>
      <c r="E6" s="70">
        <v>16977</v>
      </c>
      <c r="F6" s="55">
        <v>8840</v>
      </c>
      <c r="G6" s="110">
        <v>8137</v>
      </c>
      <c r="H6" s="55">
        <v>7241</v>
      </c>
      <c r="I6" s="55">
        <v>3782</v>
      </c>
      <c r="J6" s="55">
        <v>3459</v>
      </c>
      <c r="K6" s="70">
        <v>38961</v>
      </c>
      <c r="L6" s="55">
        <v>20205</v>
      </c>
      <c r="M6" s="110">
        <v>18756</v>
      </c>
      <c r="N6" s="70">
        <v>29192</v>
      </c>
      <c r="O6" s="55">
        <v>14571</v>
      </c>
      <c r="P6" s="110">
        <v>14621</v>
      </c>
      <c r="Q6" s="70">
        <v>132785</v>
      </c>
      <c r="R6" s="55">
        <v>62475</v>
      </c>
      <c r="S6" s="110">
        <v>70310</v>
      </c>
      <c r="T6" s="70">
        <v>211788</v>
      </c>
      <c r="U6" s="55">
        <v>97872</v>
      </c>
      <c r="V6" s="160">
        <v>113916</v>
      </c>
    </row>
    <row r="7" spans="1:22" x14ac:dyDescent="0.25">
      <c r="A7" s="286">
        <v>2021</v>
      </c>
      <c r="B7" s="167">
        <v>16226</v>
      </c>
      <c r="C7" s="94">
        <v>8329</v>
      </c>
      <c r="D7" s="94">
        <v>7897</v>
      </c>
      <c r="E7" s="167">
        <v>17462</v>
      </c>
      <c r="F7" s="94">
        <v>9084</v>
      </c>
      <c r="G7" s="169">
        <v>8378</v>
      </c>
      <c r="H7" s="94">
        <v>7262</v>
      </c>
      <c r="I7" s="94">
        <v>3801</v>
      </c>
      <c r="J7" s="94">
        <v>3461</v>
      </c>
      <c r="K7" s="167">
        <v>39176</v>
      </c>
      <c r="L7" s="94">
        <v>20288</v>
      </c>
      <c r="M7" s="169">
        <v>18888</v>
      </c>
      <c r="N7" s="167">
        <v>28753</v>
      </c>
      <c r="O7" s="94">
        <v>14400</v>
      </c>
      <c r="P7" s="169">
        <v>14353</v>
      </c>
      <c r="Q7" s="167">
        <v>131127</v>
      </c>
      <c r="R7" s="94">
        <v>61767</v>
      </c>
      <c r="S7" s="169">
        <v>69360</v>
      </c>
      <c r="T7" s="212">
        <v>209941</v>
      </c>
      <c r="U7" s="58">
        <v>96945</v>
      </c>
      <c r="V7" s="160">
        <v>112996</v>
      </c>
    </row>
    <row r="8" spans="1:22" x14ac:dyDescent="0.25">
      <c r="A8" s="219">
        <v>2022</v>
      </c>
      <c r="B8" s="72">
        <v>15126</v>
      </c>
      <c r="C8" s="61">
        <v>7865</v>
      </c>
      <c r="D8" s="61">
        <v>7261</v>
      </c>
      <c r="E8" s="72">
        <v>16998</v>
      </c>
      <c r="F8" s="61">
        <v>8691</v>
      </c>
      <c r="G8" s="111">
        <v>8307</v>
      </c>
      <c r="H8" s="61">
        <v>7179</v>
      </c>
      <c r="I8" s="61">
        <v>3707</v>
      </c>
      <c r="J8" s="61">
        <v>3472</v>
      </c>
      <c r="K8" s="72">
        <v>37561</v>
      </c>
      <c r="L8" s="61">
        <v>19342</v>
      </c>
      <c r="M8" s="111">
        <v>18219</v>
      </c>
      <c r="N8" s="72">
        <v>30006</v>
      </c>
      <c r="O8" s="61">
        <v>14912</v>
      </c>
      <c r="P8" s="111">
        <v>15094</v>
      </c>
      <c r="Q8" s="72">
        <v>132106</v>
      </c>
      <c r="R8" s="61">
        <v>62554</v>
      </c>
      <c r="S8" s="111">
        <v>69552</v>
      </c>
      <c r="T8" s="72">
        <v>210191</v>
      </c>
      <c r="U8" s="61">
        <v>97341</v>
      </c>
      <c r="V8" s="111">
        <v>112850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15126</v>
      </c>
      <c r="C15" s="172">
        <f>E8</f>
        <v>16998</v>
      </c>
      <c r="D15" s="172">
        <f>H8</f>
        <v>7179</v>
      </c>
      <c r="E15" s="172">
        <f>K8</f>
        <v>37561</v>
      </c>
      <c r="F15" s="172">
        <f>N8</f>
        <v>30006</v>
      </c>
      <c r="G15" s="172">
        <f>Q8</f>
        <v>132106</v>
      </c>
      <c r="H15" s="334">
        <f>T8</f>
        <v>210191</v>
      </c>
      <c r="M15" s="172">
        <f>K8</f>
        <v>37561</v>
      </c>
      <c r="N15" s="172">
        <f>H15-E15-O15</f>
        <v>126669</v>
      </c>
      <c r="O15" s="172">
        <f>H15-(B15+C15+G15)</f>
        <v>45961</v>
      </c>
      <c r="P15" s="29"/>
      <c r="Q15" s="100">
        <f>M15/H15*100</f>
        <v>17.869937342702592</v>
      </c>
      <c r="R15" s="100">
        <f>N15/H15*100</f>
        <v>60.263760103905497</v>
      </c>
      <c r="S15" s="100">
        <f>O15/H15*100</f>
        <v>21.866302553391915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17.869937342702592</v>
      </c>
      <c r="R18" s="100">
        <f>N15/H15*100</f>
        <v>60.263760103905497</v>
      </c>
      <c r="S18" s="100">
        <f>O15/H15*100</f>
        <v>21.866302553391915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2.9</v>
      </c>
      <c r="C23" s="361"/>
      <c r="D23" s="361"/>
      <c r="E23" s="167">
        <v>4.4000000000000004</v>
      </c>
      <c r="F23" s="361"/>
      <c r="G23" s="362"/>
      <c r="H23" s="167">
        <v>2.93</v>
      </c>
      <c r="I23" s="94">
        <v>2.88</v>
      </c>
      <c r="J23" s="169">
        <v>2.97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2.4</v>
      </c>
      <c r="C24" s="361"/>
      <c r="D24" s="361"/>
      <c r="E24" s="167">
        <v>5.6</v>
      </c>
      <c r="F24" s="361"/>
      <c r="G24" s="362"/>
      <c r="H24" s="167">
        <v>1.88</v>
      </c>
      <c r="I24" s="94">
        <v>1.85</v>
      </c>
      <c r="J24" s="169">
        <v>1.92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3.7</v>
      </c>
      <c r="C25" s="357"/>
      <c r="D25" s="357"/>
      <c r="E25" s="72">
        <v>5.0999999999999996</v>
      </c>
      <c r="F25" s="357"/>
      <c r="G25" s="461"/>
      <c r="H25" s="72">
        <v>2.31</v>
      </c>
      <c r="I25" s="61">
        <v>2.66</v>
      </c>
      <c r="J25" s="111">
        <v>1.93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2.97</v>
      </c>
      <c r="C32" s="674">
        <f>IF(ISBLANK(I23),"",I23)</f>
        <v>2.88</v>
      </c>
      <c r="F32" s="700">
        <f>A23</f>
        <v>2020</v>
      </c>
      <c r="G32" s="674">
        <f>IF(ISBLANK(J23),"",J23)</f>
        <v>2.97</v>
      </c>
      <c r="H32" s="674">
        <f>IF(ISBLANK(I23),"",I23)</f>
        <v>2.88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1.92</v>
      </c>
      <c r="C33" s="853">
        <f t="shared" ref="C33:C34" si="2">IF(ISBLANK(I24),"",I24)</f>
        <v>1.85</v>
      </c>
      <c r="F33" s="701">
        <f t="shared" ref="F33:F34" si="3">A24</f>
        <v>2021</v>
      </c>
      <c r="G33" s="853">
        <f t="shared" ref="G33:G34" si="4">IF(ISBLANK(J24),"",J24)</f>
        <v>1.92</v>
      </c>
      <c r="H33" s="853">
        <f t="shared" ref="H33:H34" si="5">IF(ISBLANK(I24),"",I24)</f>
        <v>1.85</v>
      </c>
    </row>
    <row r="34" spans="1:8" x14ac:dyDescent="0.25">
      <c r="A34" s="702">
        <f t="shared" si="0"/>
        <v>2022</v>
      </c>
      <c r="B34" s="676">
        <f t="shared" si="1"/>
        <v>1.93</v>
      </c>
      <c r="C34" s="676">
        <f t="shared" si="2"/>
        <v>2.66</v>
      </c>
      <c r="F34" s="702">
        <f t="shared" si="3"/>
        <v>2022</v>
      </c>
      <c r="G34" s="676">
        <f t="shared" si="4"/>
        <v>1.93</v>
      </c>
      <c r="H34" s="676">
        <f t="shared" si="5"/>
        <v>2.66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45</v>
      </c>
      <c r="C4" s="600">
        <v>3</v>
      </c>
      <c r="D4" s="600">
        <v>17</v>
      </c>
      <c r="E4" s="599">
        <v>10</v>
      </c>
      <c r="F4" s="600">
        <v>1.6</v>
      </c>
      <c r="G4" s="600">
        <v>0.4</v>
      </c>
    </row>
    <row r="5" spans="1:10" x14ac:dyDescent="0.25">
      <c r="A5" s="286">
        <v>2022</v>
      </c>
      <c r="B5" s="751">
        <v>51</v>
      </c>
      <c r="C5" s="751">
        <v>2</v>
      </c>
      <c r="D5" s="751">
        <v>16</v>
      </c>
      <c r="E5" s="753">
        <v>10</v>
      </c>
      <c r="F5" s="751">
        <v>1.8</v>
      </c>
      <c r="G5" s="751">
        <v>0.4</v>
      </c>
    </row>
    <row r="6" spans="1:10" x14ac:dyDescent="0.25">
      <c r="A6" s="218">
        <v>2023</v>
      </c>
      <c r="B6" s="752">
        <v>49</v>
      </c>
      <c r="C6" s="752">
        <v>1</v>
      </c>
      <c r="D6" s="752">
        <v>12</v>
      </c>
      <c r="E6" s="754">
        <v>6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45</v>
      </c>
      <c r="C11" s="80">
        <f>IF(ISBLANK(D4),"",D4)</f>
        <v>17</v>
      </c>
      <c r="E11" s="103">
        <f>A4</f>
        <v>2021</v>
      </c>
      <c r="F11" s="80">
        <f>IF(ISBLANK(B4),"",B4)</f>
        <v>45</v>
      </c>
      <c r="G11" s="80">
        <f>IF(ISBLANK(D4),"",D4)</f>
        <v>17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51</v>
      </c>
      <c r="C12" s="80">
        <f>IF(ISBLANK(D5),"",D5)</f>
        <v>16</v>
      </c>
      <c r="E12" s="103">
        <f t="shared" ref="E12:E13" si="1">A5</f>
        <v>2022</v>
      </c>
      <c r="F12" s="80">
        <f t="shared" ref="F12:F13" si="2">IF(ISBLANK(B5),"",B5)</f>
        <v>51</v>
      </c>
      <c r="G12" s="80">
        <f t="shared" ref="G12:G13" si="3">IF(ISBLANK(D5),"",D5)</f>
        <v>16</v>
      </c>
    </row>
    <row r="13" spans="1:10" x14ac:dyDescent="0.25">
      <c r="A13" s="155">
        <f t="shared" si="0"/>
        <v>2023</v>
      </c>
      <c r="B13" s="83">
        <f>IF(ISBLANK(B6),"",B6)</f>
        <v>49</v>
      </c>
      <c r="C13" s="83">
        <f>IF(ISBLANK(D6),"",D6)</f>
        <v>12</v>
      </c>
      <c r="D13" s="253"/>
      <c r="E13" s="155">
        <f t="shared" si="1"/>
        <v>2023</v>
      </c>
      <c r="F13" s="83">
        <f t="shared" si="2"/>
        <v>49</v>
      </c>
      <c r="G13" s="83">
        <f t="shared" si="3"/>
        <v>12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10</v>
      </c>
      <c r="E18" s="603">
        <f>A4</f>
        <v>2021</v>
      </c>
      <c r="F18" s="100">
        <f>IF(ISBLANK(C4),"",C4)</f>
        <v>3</v>
      </c>
      <c r="G18" s="100">
        <f>IF(ISBLANK(E4),"",E4)</f>
        <v>10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10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10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6</v>
      </c>
      <c r="E20" s="155">
        <f t="shared" si="5"/>
        <v>2023</v>
      </c>
      <c r="F20" s="83">
        <f>IF(ISBLANK(C6),"",C6)</f>
        <v>1</v>
      </c>
      <c r="G20" s="83">
        <f t="shared" si="6"/>
        <v>6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1483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826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647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942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1065</v>
      </c>
    </row>
    <row r="17" spans="2:3" x14ac:dyDescent="0.25">
      <c r="B17" s="253">
        <v>2022</v>
      </c>
      <c r="C17" s="1100">
        <v>897</v>
      </c>
    </row>
    <row r="18" spans="2:3" x14ac:dyDescent="0.25">
      <c r="B18" s="253">
        <v>2023</v>
      </c>
      <c r="C18" s="1100">
        <v>826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1065</v>
      </c>
    </row>
    <row r="22" spans="2:3" x14ac:dyDescent="0.25">
      <c r="B22" s="636">
        <f>B17</f>
        <v>2022</v>
      </c>
      <c r="C22" s="636">
        <f t="shared" ref="C22:C23" si="0">IF(ISBLANK(C17),"",C17)</f>
        <v>897</v>
      </c>
    </row>
    <row r="23" spans="2:3" x14ac:dyDescent="0.25">
      <c r="B23" s="636">
        <f>B18</f>
        <v>2023</v>
      </c>
      <c r="C23" s="636">
        <f t="shared" si="0"/>
        <v>826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89</v>
      </c>
      <c r="C5" s="55">
        <v>98</v>
      </c>
      <c r="D5" s="55">
        <v>62</v>
      </c>
      <c r="E5" s="269">
        <f>SUM(B5:D5)</f>
        <v>249</v>
      </c>
      <c r="F5" s="71">
        <v>1808</v>
      </c>
      <c r="G5" s="70">
        <v>0.2</v>
      </c>
      <c r="H5" s="55">
        <v>0.1</v>
      </c>
      <c r="I5" s="110">
        <v>0.1</v>
      </c>
      <c r="J5" s="71">
        <v>0.9</v>
      </c>
    </row>
    <row r="6" spans="1:10" x14ac:dyDescent="0.25">
      <c r="A6" s="286">
        <v>2022</v>
      </c>
      <c r="B6" s="757">
        <v>106</v>
      </c>
      <c r="C6" s="758">
        <v>93</v>
      </c>
      <c r="D6" s="758">
        <v>50</v>
      </c>
      <c r="E6" s="270">
        <f>SUM(B6:D6)</f>
        <v>249</v>
      </c>
      <c r="F6" s="214">
        <v>1775</v>
      </c>
      <c r="G6" s="457">
        <v>0.3</v>
      </c>
      <c r="H6" s="458">
        <v>0.1</v>
      </c>
      <c r="I6" s="763">
        <v>0.1</v>
      </c>
      <c r="J6" s="214">
        <v>0.8</v>
      </c>
    </row>
    <row r="7" spans="1:10" x14ac:dyDescent="0.25">
      <c r="A7" s="218">
        <v>2023</v>
      </c>
      <c r="B7" s="167">
        <v>124</v>
      </c>
      <c r="C7" s="94">
        <v>101</v>
      </c>
      <c r="D7" s="94">
        <v>53</v>
      </c>
      <c r="E7" s="447">
        <f>SUM(B7:D7)</f>
        <v>278</v>
      </c>
      <c r="F7" s="168">
        <v>1483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1808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1775</v>
      </c>
      <c r="C14" s="28"/>
      <c r="D14" s="28"/>
      <c r="F14" s="625" t="s">
        <v>1526</v>
      </c>
      <c r="G14" s="621">
        <f>IF(ISBLANK(B7),"",B7)</f>
        <v>124</v>
      </c>
      <c r="I14" s="625" t="s">
        <v>1529</v>
      </c>
      <c r="J14" s="621">
        <f>IF(ISBLANK(B7),"",B7)</f>
        <v>124</v>
      </c>
    </row>
    <row r="15" spans="1:10" x14ac:dyDescent="0.25">
      <c r="A15" s="624">
        <f t="shared" ref="A15" si="1">A7</f>
        <v>2023</v>
      </c>
      <c r="B15" s="623">
        <f t="shared" si="0"/>
        <v>1483</v>
      </c>
      <c r="C15" s="28"/>
      <c r="D15" s="28"/>
      <c r="F15" s="626" t="s">
        <v>1527</v>
      </c>
      <c r="G15" s="622">
        <f>IF(ISBLANK(C7),"",C7)</f>
        <v>101</v>
      </c>
      <c r="I15" s="626" t="s">
        <v>1538</v>
      </c>
      <c r="J15" s="622">
        <f>IF(ISBLANK(C7),"",C7)</f>
        <v>101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53</v>
      </c>
      <c r="I16" s="627" t="s">
        <v>1539</v>
      </c>
      <c r="J16" s="623">
        <f>IF(ISBLANK(D7),"",D7)</f>
        <v>53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469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934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74</v>
      </c>
      <c r="C6" s="759"/>
      <c r="D6" s="759"/>
      <c r="E6" s="457">
        <v>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66</v>
      </c>
      <c r="C7" s="759"/>
      <c r="D7" s="759"/>
      <c r="E7" s="457">
        <v>2.6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60</v>
      </c>
      <c r="C8" s="760"/>
      <c r="D8" s="760"/>
      <c r="E8" s="601">
        <v>2.4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74</v>
      </c>
      <c r="C16" s="755"/>
      <c r="I16" s="700">
        <f>A6</f>
        <v>2020</v>
      </c>
      <c r="J16" s="674">
        <f>IF(ISBLANK(E6),"",E6)</f>
        <v>3</v>
      </c>
      <c r="K16" s="756"/>
    </row>
    <row r="17" spans="1:10" x14ac:dyDescent="0.25">
      <c r="A17" s="701">
        <f>A7</f>
        <v>2021</v>
      </c>
      <c r="B17" s="853">
        <f>IF(ISBLANK(B7),"",B7)</f>
        <v>66</v>
      </c>
      <c r="C17" s="755"/>
      <c r="I17" s="701">
        <f>A7</f>
        <v>2021</v>
      </c>
      <c r="J17" s="853">
        <f>IF(ISBLANK(E7),"",E7)</f>
        <v>2.6</v>
      </c>
    </row>
    <row r="18" spans="1:10" x14ac:dyDescent="0.25">
      <c r="A18" s="702">
        <f>A8</f>
        <v>2022</v>
      </c>
      <c r="B18" s="676">
        <f>IF(ISBLANK(B8),"",B8)</f>
        <v>60</v>
      </c>
      <c r="C18" s="755"/>
      <c r="I18" s="702">
        <f>A8</f>
        <v>2022</v>
      </c>
      <c r="J18" s="676">
        <f>IF(ISBLANK(E8),"",E8)</f>
        <v>2.4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17</v>
      </c>
      <c r="D5" s="449">
        <f>IF(ISBLANK(B5),"",A5)</f>
        <v>2021</v>
      </c>
      <c r="E5" s="618">
        <f>IF(ISBLANK(B5),"",B5)</f>
        <v>17</v>
      </c>
      <c r="K5" s="217">
        <v>2020</v>
      </c>
      <c r="L5" s="655">
        <v>1.2</v>
      </c>
    </row>
    <row r="6" spans="1:12" x14ac:dyDescent="0.25">
      <c r="A6" s="229">
        <v>2022</v>
      </c>
      <c r="B6" s="602">
        <v>17</v>
      </c>
      <c r="D6" s="450">
        <f>IF(ISBLANK(B6),"",A6)</f>
        <v>2022</v>
      </c>
      <c r="E6" s="619">
        <f>IF(ISBLANK(B6),"",B6)</f>
        <v>17</v>
      </c>
      <c r="K6" s="286">
        <v>2021</v>
      </c>
      <c r="L6" s="657">
        <v>1.1000000000000001</v>
      </c>
    </row>
    <row r="7" spans="1:12" x14ac:dyDescent="0.25">
      <c r="A7" s="123">
        <v>2023</v>
      </c>
      <c r="B7" s="617">
        <v>14</v>
      </c>
      <c r="D7" s="379">
        <f>IF(ISBLANK(B7),"",A7)</f>
        <v>2023</v>
      </c>
      <c r="E7" s="620">
        <f>IF(ISBLANK(B7),"",B7)</f>
        <v>14</v>
      </c>
      <c r="K7" s="219">
        <v>2022</v>
      </c>
      <c r="L7" s="617">
        <v>1.4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577</v>
      </c>
      <c r="C4" s="643">
        <v>651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500</v>
      </c>
      <c r="C5" s="602">
        <v>822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469</v>
      </c>
      <c r="C6" s="602">
        <v>934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39</v>
      </c>
      <c r="C5" s="643">
        <v>5411</v>
      </c>
      <c r="D5" s="643">
        <v>314</v>
      </c>
      <c r="E5" s="869">
        <v>5.8</v>
      </c>
      <c r="F5" s="1039">
        <v>5.9</v>
      </c>
      <c r="G5" s="1039">
        <v>5.7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38</v>
      </c>
      <c r="C6" s="657">
        <v>5496</v>
      </c>
      <c r="D6" s="657">
        <v>345</v>
      </c>
      <c r="E6" s="657">
        <v>6.2</v>
      </c>
      <c r="F6" s="657">
        <v>6.4</v>
      </c>
      <c r="G6" s="657">
        <v>6.1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33</v>
      </c>
      <c r="C7" s="617">
        <v>6353</v>
      </c>
      <c r="D7" s="617">
        <v>388</v>
      </c>
      <c r="E7" s="617">
        <v>6.1</v>
      </c>
      <c r="F7" s="617">
        <v>6.2</v>
      </c>
      <c r="G7" s="617">
        <v>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2.7</v>
      </c>
      <c r="C4" s="655">
        <v>590</v>
      </c>
      <c r="D4" s="655">
        <v>1.5</v>
      </c>
      <c r="E4" s="655">
        <v>977</v>
      </c>
      <c r="F4" s="655">
        <v>0.5</v>
      </c>
      <c r="G4" s="655">
        <v>62</v>
      </c>
      <c r="H4" s="655">
        <v>13</v>
      </c>
      <c r="I4" s="655">
        <v>153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2.4</v>
      </c>
      <c r="C5" s="602">
        <v>608</v>
      </c>
      <c r="D5" s="602">
        <v>1.6</v>
      </c>
      <c r="E5" s="602">
        <v>912</v>
      </c>
      <c r="F5" s="602">
        <v>0.4</v>
      </c>
      <c r="G5" s="602">
        <v>67</v>
      </c>
      <c r="H5" s="602">
        <v>12</v>
      </c>
      <c r="I5" s="602">
        <v>163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647</v>
      </c>
      <c r="D6" s="617"/>
      <c r="E6" s="617">
        <v>942</v>
      </c>
      <c r="F6" s="617"/>
      <c r="G6" s="617">
        <v>61</v>
      </c>
      <c r="H6" s="617">
        <v>7</v>
      </c>
      <c r="I6" s="617">
        <v>150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725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200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2051</v>
      </c>
      <c r="C4" s="1006">
        <v>1040</v>
      </c>
      <c r="D4" s="1006">
        <v>1011</v>
      </c>
      <c r="E4" s="1005">
        <v>3267</v>
      </c>
      <c r="F4" s="1006">
        <v>1597</v>
      </c>
      <c r="G4" s="1006">
        <v>1670</v>
      </c>
      <c r="H4" s="1007">
        <v>9.6999999999999993</v>
      </c>
      <c r="I4" s="1007">
        <v>15.4</v>
      </c>
      <c r="J4" s="1007">
        <v>-5.7</v>
      </c>
      <c r="K4" s="70">
        <v>4720</v>
      </c>
      <c r="L4" s="55">
        <v>2256</v>
      </c>
      <c r="M4" s="110">
        <v>2464</v>
      </c>
      <c r="N4" s="55">
        <v>5026</v>
      </c>
      <c r="O4" s="55">
        <v>2513</v>
      </c>
      <c r="P4" s="110">
        <v>2513</v>
      </c>
    </row>
    <row r="5" spans="1:17" x14ac:dyDescent="0.25">
      <c r="A5" s="286">
        <v>2021</v>
      </c>
      <c r="B5" s="1008">
        <v>2123</v>
      </c>
      <c r="C5" s="1009">
        <v>1084</v>
      </c>
      <c r="D5" s="1009">
        <v>1039</v>
      </c>
      <c r="E5" s="1008">
        <v>3784</v>
      </c>
      <c r="F5" s="1009">
        <v>1838</v>
      </c>
      <c r="G5" s="1009">
        <v>1946</v>
      </c>
      <c r="H5" s="1010">
        <v>10.1</v>
      </c>
      <c r="I5" s="1010">
        <v>18</v>
      </c>
      <c r="J5" s="1010">
        <v>-7.9</v>
      </c>
      <c r="K5" s="212">
        <v>5728</v>
      </c>
      <c r="L5" s="58">
        <v>2694</v>
      </c>
      <c r="M5" s="160">
        <v>3034</v>
      </c>
      <c r="N5" s="58">
        <v>6240</v>
      </c>
      <c r="O5" s="58">
        <v>2980</v>
      </c>
      <c r="P5" s="160">
        <v>3260</v>
      </c>
    </row>
    <row r="6" spans="1:17" x14ac:dyDescent="0.25">
      <c r="A6" s="219">
        <v>2022</v>
      </c>
      <c r="B6" s="1011">
        <v>2162</v>
      </c>
      <c r="C6" s="1012">
        <v>1128</v>
      </c>
      <c r="D6" s="1012">
        <v>1034</v>
      </c>
      <c r="E6" s="1011">
        <v>2967</v>
      </c>
      <c r="F6" s="1012">
        <v>1371</v>
      </c>
      <c r="G6" s="1012">
        <v>1596</v>
      </c>
      <c r="H6" s="1013">
        <v>10.3</v>
      </c>
      <c r="I6" s="1013">
        <v>14.1</v>
      </c>
      <c r="J6" s="1013">
        <v>-3.8</v>
      </c>
      <c r="K6" s="1014">
        <v>6142</v>
      </c>
      <c r="L6" s="1015">
        <v>2868</v>
      </c>
      <c r="M6" s="1016">
        <v>3274</v>
      </c>
      <c r="N6" s="1015">
        <v>6427</v>
      </c>
      <c r="O6" s="1015">
        <v>3110</v>
      </c>
      <c r="P6" s="1016">
        <v>3317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1011</v>
      </c>
      <c r="C13" s="319">
        <f>IF(ISBLANK(C4),"",C4)</f>
        <v>1040</v>
      </c>
      <c r="D13" s="364"/>
      <c r="E13" s="322">
        <f>A4</f>
        <v>2020</v>
      </c>
      <c r="F13" s="319">
        <f>IF(ISBLANK(G4),"",G4)</f>
        <v>1670</v>
      </c>
      <c r="G13" s="319">
        <f>IF(ISBLANK(F4),"",F4)</f>
        <v>1597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1039</v>
      </c>
      <c r="C14" s="320">
        <f t="shared" ref="C14:C15" si="2">IF(ISBLANK(C5),"",C5)</f>
        <v>1084</v>
      </c>
      <c r="D14" s="364"/>
      <c r="E14" s="323">
        <f t="shared" ref="E14:E15" si="3">A5</f>
        <v>2021</v>
      </c>
      <c r="F14" s="320">
        <f t="shared" ref="F14:F15" si="4">IF(ISBLANK(G5),"",G5)</f>
        <v>1946</v>
      </c>
      <c r="G14" s="320">
        <f t="shared" ref="G14:G15" si="5">IF(ISBLANK(F5),"",F5)</f>
        <v>1838</v>
      </c>
      <c r="H14" s="389"/>
      <c r="I14" s="389"/>
      <c r="J14" s="48"/>
      <c r="K14" s="325" t="s">
        <v>536</v>
      </c>
      <c r="L14" s="328">
        <f>IF(ISBLANK(K4),"",K4)</f>
        <v>4720</v>
      </c>
      <c r="M14" s="328">
        <f>IF(ISBLANK(K5),"",K5)</f>
        <v>5728</v>
      </c>
      <c r="N14" s="328">
        <f>IF(ISBLANK(K6),"",K6)</f>
        <v>6142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1034</v>
      </c>
      <c r="C15" s="321">
        <f t="shared" si="2"/>
        <v>1128</v>
      </c>
      <c r="E15" s="324">
        <f t="shared" si="3"/>
        <v>2022</v>
      </c>
      <c r="F15" s="321">
        <f t="shared" si="4"/>
        <v>1596</v>
      </c>
      <c r="G15" s="321">
        <f t="shared" si="5"/>
        <v>1371</v>
      </c>
      <c r="H15" s="211"/>
      <c r="I15" s="211"/>
      <c r="J15" s="28"/>
      <c r="K15" s="326" t="s">
        <v>535</v>
      </c>
      <c r="L15" s="329">
        <f>IF(ISBLANK(N4),"",N4)</f>
        <v>5026</v>
      </c>
      <c r="M15" s="329">
        <f>IF(ISBLANK(N5),"",N5)</f>
        <v>6240</v>
      </c>
      <c r="N15" s="329">
        <f>IF(ISBLANK(N6),"",N6)</f>
        <v>6427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4720</v>
      </c>
      <c r="M19" s="328">
        <f>IF(ISBLANK(K5),"",K5)</f>
        <v>5728</v>
      </c>
      <c r="N19" s="328">
        <f>IF(ISBLANK(K6),"",K6)</f>
        <v>6142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5026</v>
      </c>
      <c r="M20" s="329">
        <f>IF(ISBLANK(N5),"",N5)</f>
        <v>6240</v>
      </c>
      <c r="N20" s="329">
        <f>IF(ISBLANK(N6),"",N6)</f>
        <v>6427</v>
      </c>
      <c r="O20" s="364"/>
    </row>
    <row r="21" spans="1:15" x14ac:dyDescent="0.25">
      <c r="A21" s="322">
        <f>A4</f>
        <v>2020</v>
      </c>
      <c r="B21" s="319">
        <f>IF(ISBLANK(D4),"",D4)</f>
        <v>1011</v>
      </c>
      <c r="C21" s="319">
        <f>IF(ISBLANK(C4),"",C4)</f>
        <v>1040</v>
      </c>
      <c r="E21" s="322">
        <f>A4</f>
        <v>2020</v>
      </c>
      <c r="F21" s="319">
        <f>IF(ISBLANK(G4),"",G4)</f>
        <v>1670</v>
      </c>
      <c r="G21" s="319">
        <f>IF(ISBLANK(F4),"",F4)</f>
        <v>1597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1039</v>
      </c>
      <c r="C22" s="320">
        <f t="shared" ref="C22:C23" si="8">IF(ISBLANK(C5),"",C5)</f>
        <v>1084</v>
      </c>
      <c r="E22" s="323">
        <f t="shared" ref="E22:E23" si="9">A5</f>
        <v>2021</v>
      </c>
      <c r="F22" s="320">
        <f t="shared" ref="F22:F23" si="10">IF(ISBLANK(G5),"",G5)</f>
        <v>1946</v>
      </c>
      <c r="G22" s="320">
        <f t="shared" ref="G22:G23" si="11">IF(ISBLANK(F5),"",F5)</f>
        <v>1838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1034</v>
      </c>
      <c r="C23" s="321">
        <f t="shared" si="8"/>
        <v>1128</v>
      </c>
      <c r="E23" s="324">
        <f t="shared" si="9"/>
        <v>2022</v>
      </c>
      <c r="F23" s="321">
        <f t="shared" si="10"/>
        <v>1596</v>
      </c>
      <c r="G23" s="321">
        <f t="shared" si="11"/>
        <v>1371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24</v>
      </c>
      <c r="C5" s="611"/>
      <c r="D5" s="611"/>
      <c r="E5" s="599">
        <v>188</v>
      </c>
      <c r="F5" s="616"/>
      <c r="G5" s="945"/>
      <c r="H5" s="599">
        <v>681</v>
      </c>
      <c r="I5" s="616">
        <v>277</v>
      </c>
      <c r="J5" s="616">
        <v>404</v>
      </c>
      <c r="K5" s="616"/>
      <c r="L5" s="945"/>
    </row>
    <row r="6" spans="1:12" x14ac:dyDescent="0.25">
      <c r="A6" s="286">
        <v>2021</v>
      </c>
      <c r="B6" s="601">
        <v>38</v>
      </c>
      <c r="C6" s="612"/>
      <c r="D6" s="612"/>
      <c r="E6" s="1034">
        <v>168</v>
      </c>
      <c r="F6" s="1028"/>
      <c r="G6" s="980"/>
      <c r="H6" s="1034">
        <v>783</v>
      </c>
      <c r="I6" s="1028">
        <v>299</v>
      </c>
      <c r="J6" s="1028">
        <v>484</v>
      </c>
      <c r="K6" s="1028"/>
      <c r="L6" s="980"/>
    </row>
    <row r="7" spans="1:12" x14ac:dyDescent="0.25">
      <c r="A7" s="218">
        <v>2022</v>
      </c>
      <c r="B7" s="601">
        <v>34</v>
      </c>
      <c r="C7" s="612"/>
      <c r="D7" s="612"/>
      <c r="E7" s="1034">
        <v>200</v>
      </c>
      <c r="F7" s="1028"/>
      <c r="G7" s="980"/>
      <c r="H7" s="1034">
        <v>725</v>
      </c>
      <c r="I7" s="1028">
        <v>286</v>
      </c>
      <c r="J7" s="1028">
        <v>439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286</v>
      </c>
    </row>
    <row r="15" spans="1:12" ht="30" x14ac:dyDescent="0.25">
      <c r="A15" s="833" t="s">
        <v>1543</v>
      </c>
      <c r="B15" s="623">
        <f>IF(ISBLANK(J7),"",J7)</f>
        <v>439</v>
      </c>
    </row>
    <row r="17" spans="1:2" x14ac:dyDescent="0.25">
      <c r="A17" s="625" t="s">
        <v>1540</v>
      </c>
      <c r="B17" s="621">
        <f>IF(ISBLANK(I7),"",I7)</f>
        <v>286</v>
      </c>
    </row>
    <row r="18" spans="1:2" x14ac:dyDescent="0.25">
      <c r="A18" s="627" t="s">
        <v>1541</v>
      </c>
      <c r="B18" s="623">
        <f>IF(ISBLANK(J7),"",J7)</f>
        <v>439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36.1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</v>
      </c>
      <c r="C6" s="614">
        <v>35.799999999999997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53.7</v>
      </c>
      <c r="C10" s="614">
        <v>34.700000000000003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36.1</v>
      </c>
      <c r="C14" s="73">
        <v>38.799999999999997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240.93299999999999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83.05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9.9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/>
      <c r="E5" s="751"/>
      <c r="G5" s="358">
        <v>2014</v>
      </c>
      <c r="H5" s="70">
        <v>82.35</v>
      </c>
      <c r="I5" s="55">
        <v>0</v>
      </c>
      <c r="J5" s="55">
        <v>82.35</v>
      </c>
      <c r="K5" s="71">
        <v>2</v>
      </c>
    </row>
    <row r="6" spans="1:12" x14ac:dyDescent="0.25">
      <c r="A6" s="286">
        <v>2021</v>
      </c>
      <c r="B6" s="601"/>
      <c r="C6" s="612">
        <v>240.93299999999999</v>
      </c>
      <c r="D6" s="959"/>
      <c r="E6" s="959"/>
      <c r="G6" s="480">
        <v>2017</v>
      </c>
      <c r="H6" s="212">
        <v>83.05</v>
      </c>
      <c r="I6" s="58">
        <v>0</v>
      </c>
      <c r="J6" s="58">
        <v>83.05</v>
      </c>
      <c r="K6" s="214">
        <v>2</v>
      </c>
    </row>
    <row r="7" spans="1:12" x14ac:dyDescent="0.25">
      <c r="A7" s="218">
        <v>2022</v>
      </c>
      <c r="B7" s="601">
        <v>240.93299999999999</v>
      </c>
      <c r="C7" s="612">
        <v>240.93299999999999</v>
      </c>
      <c r="D7" s="959"/>
      <c r="E7" s="959"/>
      <c r="G7" s="482">
        <v>2020</v>
      </c>
      <c r="H7" s="72">
        <v>83.05</v>
      </c>
      <c r="I7" s="61">
        <v>0</v>
      </c>
      <c r="J7" s="61">
        <v>83.05</v>
      </c>
      <c r="K7" s="73">
        <v>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240.93299999999999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83.05</v>
      </c>
      <c r="I14" s="211"/>
      <c r="J14" s="211"/>
    </row>
    <row r="15" spans="1:12" x14ac:dyDescent="0.25">
      <c r="A15" s="870" t="s">
        <v>16</v>
      </c>
      <c r="B15" s="630">
        <f>IF(ISBLANK(B7),"",B7)</f>
        <v>240.93299999999999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240.93299999999999</v>
      </c>
      <c r="F19" s="253"/>
      <c r="G19" s="634" t="s">
        <v>529</v>
      </c>
      <c r="H19" s="621">
        <f>IF(ISBLANK(J7),"",J7)</f>
        <v>83.05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240.93299999999999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3.9</v>
      </c>
      <c r="C5" s="1092"/>
      <c r="D5" s="1093"/>
      <c r="E5" s="1092"/>
      <c r="F5" s="1093"/>
    </row>
    <row r="6" spans="1:9" x14ac:dyDescent="0.25">
      <c r="A6" s="218">
        <v>2021</v>
      </c>
      <c r="B6" s="1092">
        <v>3.1</v>
      </c>
      <c r="C6" s="1092"/>
      <c r="D6" s="1093"/>
      <c r="E6" s="1092"/>
      <c r="F6" s="1093"/>
    </row>
    <row r="7" spans="1:9" x14ac:dyDescent="0.25">
      <c r="A7" s="219">
        <v>2022</v>
      </c>
      <c r="B7" s="73">
        <v>9.9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224780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37931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186849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614849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94497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520352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62036</v>
      </c>
      <c r="C5" s="458">
        <v>14077</v>
      </c>
      <c r="D5" s="458">
        <v>47959</v>
      </c>
      <c r="E5" s="457">
        <v>207213</v>
      </c>
      <c r="F5" s="458">
        <v>75223</v>
      </c>
      <c r="G5" s="458">
        <v>131990</v>
      </c>
      <c r="H5" s="457">
        <v>5.3</v>
      </c>
      <c r="I5" s="763">
        <v>2.8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101599</v>
      </c>
      <c r="C6" s="458">
        <v>20682</v>
      </c>
      <c r="D6" s="458">
        <v>80917</v>
      </c>
      <c r="E6" s="457">
        <v>310191</v>
      </c>
      <c r="F6" s="458">
        <v>81226</v>
      </c>
      <c r="G6" s="458">
        <v>228965</v>
      </c>
      <c r="H6" s="457">
        <v>3.9</v>
      </c>
      <c r="I6" s="763">
        <v>2.8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224780</v>
      </c>
      <c r="C7" s="612">
        <v>37931</v>
      </c>
      <c r="D7" s="612">
        <v>186849</v>
      </c>
      <c r="E7" s="601">
        <v>614849</v>
      </c>
      <c r="F7" s="612">
        <v>94497</v>
      </c>
      <c r="G7" s="612">
        <v>520352</v>
      </c>
      <c r="H7" s="947">
        <v>2.5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62036</v>
      </c>
      <c r="C14" s="674">
        <f t="shared" ref="C14:D14" si="0">IF(ISBLANK(C5),"",C5)</f>
        <v>14077</v>
      </c>
      <c r="D14" s="669">
        <f t="shared" si="0"/>
        <v>47959</v>
      </c>
      <c r="F14" s="884">
        <f>A5</f>
        <v>2020</v>
      </c>
      <c r="G14" s="674">
        <f>IF(ISBLANK(E5),"",E5)</f>
        <v>207213</v>
      </c>
      <c r="H14" s="674">
        <f t="shared" ref="H14:I16" si="1">IF(ISBLANK(F5),"",F5)</f>
        <v>75223</v>
      </c>
      <c r="I14" s="669">
        <f t="shared" si="1"/>
        <v>131990</v>
      </c>
      <c r="J14" s="756"/>
      <c r="K14" s="884">
        <f>A5</f>
        <v>2020</v>
      </c>
      <c r="L14" s="674">
        <f>IF(ISBLANK(H5),"",H5)</f>
        <v>5.3</v>
      </c>
      <c r="M14" s="669">
        <f>IF(ISBLANK(I5),"",I5)</f>
        <v>2.8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101599</v>
      </c>
      <c r="C15" s="879">
        <f t="shared" si="3"/>
        <v>20682</v>
      </c>
      <c r="D15" s="886">
        <f t="shared" si="3"/>
        <v>80917</v>
      </c>
      <c r="F15" s="890">
        <f t="shared" ref="F15:F16" si="4">A6</f>
        <v>2021</v>
      </c>
      <c r="G15" s="853">
        <f t="shared" ref="G15:G16" si="5">IF(ISBLANK(E6),"",E6)</f>
        <v>310191</v>
      </c>
      <c r="H15" s="853">
        <f t="shared" si="1"/>
        <v>81226</v>
      </c>
      <c r="I15" s="670">
        <f t="shared" si="1"/>
        <v>228965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2.8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224780</v>
      </c>
      <c r="C16" s="888">
        <f t="shared" si="3"/>
        <v>37931</v>
      </c>
      <c r="D16" s="889">
        <f t="shared" si="3"/>
        <v>186849</v>
      </c>
      <c r="F16" s="891">
        <f t="shared" si="4"/>
        <v>2022</v>
      </c>
      <c r="G16" s="676">
        <f t="shared" si="5"/>
        <v>614849</v>
      </c>
      <c r="H16" s="676">
        <f t="shared" si="1"/>
        <v>94497</v>
      </c>
      <c r="I16" s="671">
        <f t="shared" si="1"/>
        <v>520352</v>
      </c>
      <c r="J16" s="211"/>
      <c r="K16" s="891">
        <f t="shared" si="6"/>
        <v>2022</v>
      </c>
      <c r="L16" s="676">
        <f t="shared" si="7"/>
        <v>2.5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62036</v>
      </c>
      <c r="C22" s="674">
        <f t="shared" ref="C22:D22" si="8">IF(ISBLANK(C5),"",C5)</f>
        <v>14077</v>
      </c>
      <c r="D22" s="669">
        <f t="shared" si="8"/>
        <v>47959</v>
      </c>
      <c r="F22" s="884">
        <f>A5</f>
        <v>2020</v>
      </c>
      <c r="G22" s="674">
        <f>IF(ISBLANK(E5),"",E5)</f>
        <v>207213</v>
      </c>
      <c r="H22" s="674">
        <f t="shared" ref="H22:I24" si="9">IF(ISBLANK(F5),"",F5)</f>
        <v>75223</v>
      </c>
      <c r="I22" s="669">
        <f t="shared" si="9"/>
        <v>131990</v>
      </c>
      <c r="J22" s="756"/>
      <c r="K22" s="884">
        <f>A5</f>
        <v>2020</v>
      </c>
      <c r="L22" s="674">
        <f>IF(ISBLANK(H5),"",H5)</f>
        <v>5.3</v>
      </c>
      <c r="M22" s="669">
        <f>IF(ISBLANK(I5),"",I5)</f>
        <v>2.8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101599</v>
      </c>
      <c r="C23" s="853">
        <f t="shared" si="11"/>
        <v>20682</v>
      </c>
      <c r="D23" s="670">
        <f t="shared" si="11"/>
        <v>80917</v>
      </c>
      <c r="F23" s="890">
        <f t="shared" ref="F23:F24" si="12">A6</f>
        <v>2021</v>
      </c>
      <c r="G23" s="853">
        <f t="shared" ref="G23:G24" si="13">IF(ISBLANK(E6),"",E6)</f>
        <v>310191</v>
      </c>
      <c r="H23" s="853">
        <f t="shared" si="9"/>
        <v>81226</v>
      </c>
      <c r="I23" s="670">
        <f t="shared" si="9"/>
        <v>228965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2.8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224780</v>
      </c>
      <c r="C24" s="676">
        <f t="shared" si="11"/>
        <v>37931</v>
      </c>
      <c r="D24" s="671">
        <f t="shared" si="11"/>
        <v>186849</v>
      </c>
      <c r="F24" s="891">
        <f t="shared" si="12"/>
        <v>2022</v>
      </c>
      <c r="G24" s="676">
        <f t="shared" si="13"/>
        <v>614849</v>
      </c>
      <c r="H24" s="676">
        <f t="shared" si="9"/>
        <v>94497</v>
      </c>
      <c r="I24" s="671">
        <f t="shared" si="9"/>
        <v>520352</v>
      </c>
      <c r="J24" s="211"/>
      <c r="K24" s="891">
        <f t="shared" si="14"/>
        <v>2022</v>
      </c>
      <c r="L24" s="676">
        <f t="shared" si="15"/>
        <v>2.5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709</v>
      </c>
      <c r="C3" s="71">
        <v>159</v>
      </c>
      <c r="D3" s="71">
        <v>13.9</v>
      </c>
      <c r="F3" s="105" t="s">
        <v>537</v>
      </c>
      <c r="G3" s="97">
        <f>IF(ISBLANK(B3),"",B3)</f>
        <v>709</v>
      </c>
      <c r="H3" s="97">
        <f>IF(ISBLANK(B4),"",B4)</f>
        <v>927</v>
      </c>
      <c r="I3" s="97">
        <f>IF(ISBLANK(B5),"",B5)</f>
        <v>982</v>
      </c>
      <c r="J3" s="365"/>
    </row>
    <row r="4" spans="1:12" x14ac:dyDescent="0.25">
      <c r="A4" s="286">
        <v>2021</v>
      </c>
      <c r="B4" s="214">
        <v>927</v>
      </c>
      <c r="C4" s="214">
        <v>243</v>
      </c>
      <c r="D4" s="214">
        <v>13.7</v>
      </c>
      <c r="F4" s="130" t="s">
        <v>538</v>
      </c>
      <c r="G4" s="98">
        <f>IF(ISBLANK(C3),"",C3)</f>
        <v>159</v>
      </c>
      <c r="H4" s="98">
        <f>IF(ISBLANK(C4),"",C4)</f>
        <v>243</v>
      </c>
      <c r="I4" s="98">
        <f>IF(ISBLANK(C5),"",C5)</f>
        <v>153</v>
      </c>
      <c r="J4" s="365"/>
    </row>
    <row r="5" spans="1:12" x14ac:dyDescent="0.25">
      <c r="A5" s="218">
        <v>2022</v>
      </c>
      <c r="B5" s="168">
        <v>982</v>
      </c>
      <c r="C5" s="168">
        <v>153</v>
      </c>
      <c r="D5" s="168">
        <v>13.3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709</v>
      </c>
      <c r="H8" s="97">
        <f>IF(ISBLANK(B4),"",B4)</f>
        <v>927</v>
      </c>
      <c r="I8" s="97">
        <f>IF(ISBLANK(B5),"",B5)</f>
        <v>982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159</v>
      </c>
      <c r="H9" s="98">
        <f>IF(ISBLANK(C4),"",C4)</f>
        <v>243</v>
      </c>
      <c r="I9" s="98">
        <f>IF(ISBLANK(C5),"",C5)</f>
        <v>153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13.9</v>
      </c>
      <c r="H13" s="132">
        <f>IF(ISBLANK(D4),"",D4)</f>
        <v>13.7</v>
      </c>
      <c r="I13" s="132">
        <f>IF(ISBLANK(D5),"",D5)</f>
        <v>13.3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5121</v>
      </c>
      <c r="C4" s="110">
        <v>5558</v>
      </c>
      <c r="E4" s="29" t="s">
        <v>540</v>
      </c>
      <c r="F4" s="163">
        <f>B4/($B$22+$C$22)*100</f>
        <v>2.4363555052309565</v>
      </c>
      <c r="G4" s="163">
        <f>C4/($B$22+$C$22)*100</f>
        <v>2.6442616477394369</v>
      </c>
      <c r="J4" s="29" t="s">
        <v>540</v>
      </c>
      <c r="K4" s="163">
        <f>G4</f>
        <v>2.6442616477394369</v>
      </c>
    </row>
    <row r="5" spans="1:11" x14ac:dyDescent="0.25">
      <c r="A5" s="202" t="s">
        <v>541</v>
      </c>
      <c r="B5" s="212">
        <v>5445</v>
      </c>
      <c r="C5" s="160">
        <v>5679</v>
      </c>
      <c r="E5" s="29" t="s">
        <v>541</v>
      </c>
      <c r="F5" s="163">
        <f t="shared" ref="F5:G21" si="0">B5/($B$22+$C$22)*100</f>
        <v>2.590501020500402</v>
      </c>
      <c r="G5" s="163">
        <f t="shared" si="0"/>
        <v>2.7018283370838905</v>
      </c>
      <c r="J5" s="29" t="s">
        <v>541</v>
      </c>
      <c r="K5" s="163">
        <f t="shared" ref="K5:K21" si="1">G5</f>
        <v>2.7018283370838905</v>
      </c>
    </row>
    <row r="6" spans="1:11" x14ac:dyDescent="0.25">
      <c r="A6" s="202" t="s">
        <v>542</v>
      </c>
      <c r="B6" s="212">
        <v>5002</v>
      </c>
      <c r="C6" s="160">
        <v>5319</v>
      </c>
      <c r="E6" s="29" t="s">
        <v>542</v>
      </c>
      <c r="F6" s="163">
        <f t="shared" si="0"/>
        <v>2.379740331412858</v>
      </c>
      <c r="G6" s="163">
        <f t="shared" si="0"/>
        <v>2.5305555423400619</v>
      </c>
      <c r="J6" s="29" t="s">
        <v>542</v>
      </c>
      <c r="K6" s="163">
        <f t="shared" si="1"/>
        <v>2.5305555423400619</v>
      </c>
    </row>
    <row r="7" spans="1:11" x14ac:dyDescent="0.25">
      <c r="A7" s="202" t="s">
        <v>543</v>
      </c>
      <c r="B7" s="212">
        <v>4376</v>
      </c>
      <c r="C7" s="160">
        <v>4648</v>
      </c>
      <c r="E7" s="29" t="s">
        <v>543</v>
      </c>
      <c r="F7" s="163">
        <f t="shared" si="0"/>
        <v>2.0819159716638675</v>
      </c>
      <c r="G7" s="163">
        <f t="shared" si="0"/>
        <v>2.2113220832480933</v>
      </c>
      <c r="J7" s="29" t="s">
        <v>543</v>
      </c>
      <c r="K7" s="163">
        <f t="shared" si="1"/>
        <v>2.2113220832480933</v>
      </c>
    </row>
    <row r="8" spans="1:11" x14ac:dyDescent="0.25">
      <c r="A8" s="202" t="s">
        <v>544</v>
      </c>
      <c r="B8" s="212">
        <v>4889</v>
      </c>
      <c r="C8" s="160">
        <v>4729</v>
      </c>
      <c r="E8" s="29" t="s">
        <v>544</v>
      </c>
      <c r="F8" s="163">
        <f t="shared" si="0"/>
        <v>2.325979704173823</v>
      </c>
      <c r="G8" s="163">
        <f t="shared" si="0"/>
        <v>2.2498584620654549</v>
      </c>
      <c r="J8" s="29" t="s">
        <v>544</v>
      </c>
      <c r="K8" s="163">
        <f t="shared" si="1"/>
        <v>2.2498584620654549</v>
      </c>
    </row>
    <row r="9" spans="1:11" x14ac:dyDescent="0.25">
      <c r="A9" s="202" t="s">
        <v>545</v>
      </c>
      <c r="B9" s="212">
        <v>5829</v>
      </c>
      <c r="C9" s="160">
        <v>5535</v>
      </c>
      <c r="E9" s="29" t="s">
        <v>545</v>
      </c>
      <c r="F9" s="163">
        <f t="shared" si="0"/>
        <v>2.7731920015604854</v>
      </c>
      <c r="G9" s="163">
        <f t="shared" si="0"/>
        <v>2.633319219186359</v>
      </c>
      <c r="J9" s="29" t="s">
        <v>545</v>
      </c>
      <c r="K9" s="163">
        <f t="shared" si="1"/>
        <v>2.633319219186359</v>
      </c>
    </row>
    <row r="10" spans="1:11" x14ac:dyDescent="0.25">
      <c r="A10" s="202" t="s">
        <v>546</v>
      </c>
      <c r="B10" s="212">
        <v>7122</v>
      </c>
      <c r="C10" s="160">
        <v>6390</v>
      </c>
      <c r="E10" s="29" t="s">
        <v>546</v>
      </c>
      <c r="F10" s="163">
        <f t="shared" si="0"/>
        <v>3.3883467893487356</v>
      </c>
      <c r="G10" s="163">
        <f t="shared" si="0"/>
        <v>3.0400921067029509</v>
      </c>
      <c r="J10" s="29" t="s">
        <v>546</v>
      </c>
      <c r="K10" s="163">
        <f t="shared" si="1"/>
        <v>3.0400921067029509</v>
      </c>
    </row>
    <row r="11" spans="1:11" x14ac:dyDescent="0.25">
      <c r="A11" s="202" t="s">
        <v>547</v>
      </c>
      <c r="B11" s="212">
        <v>8781</v>
      </c>
      <c r="C11" s="160">
        <v>7872</v>
      </c>
      <c r="E11" s="29" t="s">
        <v>547</v>
      </c>
      <c r="F11" s="163">
        <f t="shared" si="0"/>
        <v>4.1776289184598765</v>
      </c>
      <c r="G11" s="163">
        <f t="shared" si="0"/>
        <v>3.7451651117317111</v>
      </c>
      <c r="J11" s="29" t="s">
        <v>547</v>
      </c>
      <c r="K11" s="163">
        <f t="shared" si="1"/>
        <v>3.7451651117317111</v>
      </c>
    </row>
    <row r="12" spans="1:11" x14ac:dyDescent="0.25">
      <c r="A12" s="202" t="s">
        <v>548</v>
      </c>
      <c r="B12" s="212">
        <v>9337</v>
      </c>
      <c r="C12" s="160">
        <v>8565</v>
      </c>
      <c r="E12" s="29" t="s">
        <v>548</v>
      </c>
      <c r="F12" s="163">
        <f t="shared" si="0"/>
        <v>4.4421502347864559</v>
      </c>
      <c r="G12" s="163">
        <f t="shared" si="0"/>
        <v>4.0748652416135807</v>
      </c>
      <c r="J12" s="29" t="s">
        <v>548</v>
      </c>
      <c r="K12" s="163">
        <f t="shared" si="1"/>
        <v>4.0748652416135807</v>
      </c>
    </row>
    <row r="13" spans="1:11" x14ac:dyDescent="0.25">
      <c r="A13" s="202" t="s">
        <v>549</v>
      </c>
      <c r="B13" s="212">
        <v>8634</v>
      </c>
      <c r="C13" s="160">
        <v>7616</v>
      </c>
      <c r="E13" s="29" t="s">
        <v>549</v>
      </c>
      <c r="F13" s="163">
        <f t="shared" si="0"/>
        <v>4.107692527272814</v>
      </c>
      <c r="G13" s="163">
        <f t="shared" si="0"/>
        <v>3.623371124358322</v>
      </c>
      <c r="J13" s="29" t="s">
        <v>549</v>
      </c>
      <c r="K13" s="163">
        <f t="shared" si="1"/>
        <v>3.623371124358322</v>
      </c>
    </row>
    <row r="14" spans="1:11" x14ac:dyDescent="0.25">
      <c r="A14" s="202" t="s">
        <v>550</v>
      </c>
      <c r="B14" s="212">
        <v>7072</v>
      </c>
      <c r="C14" s="160">
        <v>6532</v>
      </c>
      <c r="E14" s="29" t="s">
        <v>550</v>
      </c>
      <c r="F14" s="163">
        <f t="shared" si="0"/>
        <v>3.36455890118987</v>
      </c>
      <c r="G14" s="163">
        <f t="shared" si="0"/>
        <v>3.1076497090741277</v>
      </c>
      <c r="J14" s="29" t="s">
        <v>550</v>
      </c>
      <c r="K14" s="163">
        <f t="shared" si="1"/>
        <v>3.1076497090741277</v>
      </c>
    </row>
    <row r="15" spans="1:11" x14ac:dyDescent="0.25">
      <c r="A15" s="202" t="s">
        <v>551</v>
      </c>
      <c r="B15" s="212">
        <v>6553</v>
      </c>
      <c r="C15" s="160">
        <v>5421</v>
      </c>
      <c r="E15" s="29" t="s">
        <v>551</v>
      </c>
      <c r="F15" s="163">
        <f t="shared" si="0"/>
        <v>3.117640622100851</v>
      </c>
      <c r="G15" s="163">
        <f t="shared" si="0"/>
        <v>2.5790828341841467</v>
      </c>
      <c r="J15" s="29" t="s">
        <v>551</v>
      </c>
      <c r="K15" s="163">
        <f t="shared" si="1"/>
        <v>2.5790828341841467</v>
      </c>
    </row>
    <row r="16" spans="1:11" x14ac:dyDescent="0.25">
      <c r="A16" s="202" t="s">
        <v>552</v>
      </c>
      <c r="B16" s="212">
        <v>6959</v>
      </c>
      <c r="C16" s="160">
        <v>5246</v>
      </c>
      <c r="E16" s="29" t="s">
        <v>552</v>
      </c>
      <c r="F16" s="163">
        <f t="shared" si="0"/>
        <v>3.310798273950835</v>
      </c>
      <c r="G16" s="163">
        <f t="shared" si="0"/>
        <v>2.4958252256281193</v>
      </c>
      <c r="J16" s="29" t="s">
        <v>552</v>
      </c>
      <c r="K16" s="163">
        <f t="shared" si="1"/>
        <v>2.4958252256281193</v>
      </c>
    </row>
    <row r="17" spans="1:11" x14ac:dyDescent="0.25">
      <c r="A17" s="202" t="s">
        <v>553</v>
      </c>
      <c r="B17" s="212">
        <v>8346</v>
      </c>
      <c r="C17" s="160">
        <v>6030</v>
      </c>
      <c r="E17" s="29" t="s">
        <v>553</v>
      </c>
      <c r="F17" s="163">
        <f t="shared" si="0"/>
        <v>3.9706742914777515</v>
      </c>
      <c r="G17" s="163">
        <f t="shared" si="0"/>
        <v>2.8688193119591232</v>
      </c>
      <c r="J17" s="29" t="s">
        <v>553</v>
      </c>
      <c r="K17" s="163">
        <f t="shared" si="1"/>
        <v>2.8688193119591232</v>
      </c>
    </row>
    <row r="18" spans="1:11" x14ac:dyDescent="0.25">
      <c r="A18" s="202" t="s">
        <v>554</v>
      </c>
      <c r="B18" s="212">
        <v>7929</v>
      </c>
      <c r="C18" s="160">
        <v>5400</v>
      </c>
      <c r="E18" s="29" t="s">
        <v>554</v>
      </c>
      <c r="F18" s="163">
        <f t="shared" si="0"/>
        <v>3.7722833042328165</v>
      </c>
      <c r="G18" s="163">
        <f t="shared" si="0"/>
        <v>2.5690919211574235</v>
      </c>
      <c r="J18" s="29" t="s">
        <v>554</v>
      </c>
      <c r="K18" s="163">
        <f t="shared" si="1"/>
        <v>2.5690919211574235</v>
      </c>
    </row>
    <row r="19" spans="1:11" x14ac:dyDescent="0.25">
      <c r="A19" s="202" t="s">
        <v>555</v>
      </c>
      <c r="B19" s="212">
        <v>4518</v>
      </c>
      <c r="C19" s="160">
        <v>2806</v>
      </c>
      <c r="E19" s="29" t="s">
        <v>555</v>
      </c>
      <c r="F19" s="163">
        <f t="shared" si="0"/>
        <v>2.1494735740350444</v>
      </c>
      <c r="G19" s="163">
        <f t="shared" si="0"/>
        <v>1.3349762834755057</v>
      </c>
      <c r="J19" s="29" t="s">
        <v>555</v>
      </c>
      <c r="K19" s="163">
        <f t="shared" si="1"/>
        <v>1.3349762834755057</v>
      </c>
    </row>
    <row r="20" spans="1:11" x14ac:dyDescent="0.25">
      <c r="A20" s="202" t="s">
        <v>556</v>
      </c>
      <c r="B20" s="212">
        <v>3785</v>
      </c>
      <c r="C20" s="160">
        <v>2308</v>
      </c>
      <c r="E20" s="29" t="s">
        <v>556</v>
      </c>
      <c r="F20" s="163">
        <f t="shared" si="0"/>
        <v>1.8007431336260828</v>
      </c>
      <c r="G20" s="163">
        <f t="shared" si="0"/>
        <v>1.09804891741321</v>
      </c>
      <c r="J20" s="29" t="s">
        <v>556</v>
      </c>
      <c r="K20" s="163">
        <f t="shared" si="1"/>
        <v>1.09804891741321</v>
      </c>
    </row>
    <row r="21" spans="1:11" x14ac:dyDescent="0.25">
      <c r="A21" s="203" t="s">
        <v>557</v>
      </c>
      <c r="B21" s="72">
        <v>3152</v>
      </c>
      <c r="C21" s="111">
        <v>1687</v>
      </c>
      <c r="E21" s="31" t="s">
        <v>557</v>
      </c>
      <c r="F21" s="163">
        <f t="shared" si="0"/>
        <v>1.4995884695348516</v>
      </c>
      <c r="G21" s="163">
        <f t="shared" si="0"/>
        <v>0.80260334648010623</v>
      </c>
      <c r="J21" s="31" t="s">
        <v>557</v>
      </c>
      <c r="K21" s="210">
        <f t="shared" si="1"/>
        <v>0.80260334648010623</v>
      </c>
    </row>
    <row r="22" spans="1:11" x14ac:dyDescent="0.25">
      <c r="A22" s="309" t="s">
        <v>16</v>
      </c>
      <c r="B22" s="121">
        <f>SUM(B4:B21)</f>
        <v>112850</v>
      </c>
      <c r="C22" s="124">
        <f>SUM(C4:C21)</f>
        <v>97341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19622</v>
      </c>
      <c r="C3" s="110"/>
      <c r="E3" s="297" t="s">
        <v>709</v>
      </c>
      <c r="F3" s="71">
        <v>57.34</v>
      </c>
      <c r="G3" s="71">
        <v>57.32</v>
      </c>
      <c r="K3" s="122" t="s">
        <v>16</v>
      </c>
      <c r="L3" s="71">
        <v>2.64</v>
      </c>
      <c r="M3" s="71">
        <v>2.35</v>
      </c>
    </row>
    <row r="4" spans="1:16" x14ac:dyDescent="0.25">
      <c r="A4" s="202" t="s">
        <v>704</v>
      </c>
      <c r="B4" s="212">
        <v>21835</v>
      </c>
      <c r="C4" s="160"/>
      <c r="E4" s="298" t="s">
        <v>710</v>
      </c>
      <c r="F4" s="214">
        <v>37.21</v>
      </c>
      <c r="G4" s="214">
        <v>36.15</v>
      </c>
      <c r="K4" s="215" t="s">
        <v>212</v>
      </c>
      <c r="L4" s="214">
        <v>2.64</v>
      </c>
      <c r="M4" s="214">
        <v>2.35</v>
      </c>
      <c r="N4" s="211"/>
    </row>
    <row r="5" spans="1:16" x14ac:dyDescent="0.25">
      <c r="A5" s="202" t="s">
        <v>705</v>
      </c>
      <c r="B5" s="212">
        <v>17900</v>
      </c>
      <c r="C5" s="160"/>
      <c r="E5" s="298" t="s">
        <v>711</v>
      </c>
      <c r="F5" s="214">
        <v>4.6399999999999997</v>
      </c>
      <c r="G5" s="214">
        <v>5.67</v>
      </c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>
        <v>14863</v>
      </c>
      <c r="C6" s="160"/>
      <c r="E6" s="298" t="s">
        <v>712</v>
      </c>
      <c r="F6" s="214">
        <v>0.54</v>
      </c>
      <c r="G6" s="214">
        <v>0.67</v>
      </c>
      <c r="K6" s="226"/>
      <c r="L6" s="164"/>
      <c r="M6" s="211"/>
    </row>
    <row r="7" spans="1:16" x14ac:dyDescent="0.25">
      <c r="A7" s="202" t="s">
        <v>707</v>
      </c>
      <c r="B7" s="212">
        <v>4648</v>
      </c>
      <c r="C7" s="160"/>
      <c r="E7" s="299" t="s">
        <v>713</v>
      </c>
      <c r="F7" s="73">
        <v>0.27</v>
      </c>
      <c r="G7" s="73">
        <v>0.19</v>
      </c>
      <c r="K7" s="227"/>
      <c r="L7" s="211"/>
      <c r="M7" s="211"/>
    </row>
    <row r="8" spans="1:16" x14ac:dyDescent="0.25">
      <c r="A8" s="203" t="s">
        <v>708</v>
      </c>
      <c r="B8" s="72">
        <v>2205</v>
      </c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>
        <f>B3/SUM(B3:B8)*100</f>
        <v>24.202878886929064</v>
      </c>
      <c r="E13" s="217" t="s">
        <v>836</v>
      </c>
      <c r="F13" s="289">
        <f>IF(ISBLANK(F3),"",F3)</f>
        <v>57.34</v>
      </c>
      <c r="G13" s="289">
        <f>IF(ISBLANK(G3),"",G3)</f>
        <v>57.32</v>
      </c>
    </row>
    <row r="14" spans="1:16" x14ac:dyDescent="0.25">
      <c r="A14" s="220" t="s">
        <v>825</v>
      </c>
      <c r="B14" s="305" t="e">
        <f>C4/SUM(C3:C8)*100</f>
        <v>#DIV/0!</v>
      </c>
      <c r="C14" s="302">
        <f>B4/SUM(B3:B8)*100</f>
        <v>26.932517607588224</v>
      </c>
      <c r="E14" s="286" t="s">
        <v>837</v>
      </c>
      <c r="F14" s="290">
        <f t="shared" ref="F14:G17" si="0">IF(ISBLANK(F4),"",F4)</f>
        <v>37.21</v>
      </c>
      <c r="G14" s="290">
        <f t="shared" si="0"/>
        <v>36.15</v>
      </c>
    </row>
    <row r="15" spans="1:16" x14ac:dyDescent="0.25">
      <c r="A15" s="220" t="s">
        <v>826</v>
      </c>
      <c r="B15" s="305" t="e">
        <f>C5/SUM(C3:C8)*100</f>
        <v>#DIV/0!</v>
      </c>
      <c r="C15" s="302">
        <f>B5/SUM(B3:B8)*100</f>
        <v>22.078867193763646</v>
      </c>
      <c r="E15" s="286" t="s">
        <v>838</v>
      </c>
      <c r="F15" s="290">
        <f t="shared" si="0"/>
        <v>4.6399999999999997</v>
      </c>
      <c r="G15" s="290">
        <f t="shared" si="0"/>
        <v>5.67</v>
      </c>
    </row>
    <row r="16" spans="1:16" x14ac:dyDescent="0.25">
      <c r="A16" s="220" t="s">
        <v>827</v>
      </c>
      <c r="B16" s="305" t="e">
        <f>C6/SUM(C3:C8)*100</f>
        <v>#DIV/0!</v>
      </c>
      <c r="C16" s="302">
        <f>B6/SUM(B3:B8)*100</f>
        <v>18.332860508430674</v>
      </c>
      <c r="E16" s="286" t="s">
        <v>839</v>
      </c>
      <c r="F16" s="290">
        <f t="shared" si="0"/>
        <v>0.54</v>
      </c>
      <c r="G16" s="290">
        <f t="shared" si="0"/>
        <v>0.67</v>
      </c>
    </row>
    <row r="17" spans="1:18" x14ac:dyDescent="0.25">
      <c r="A17" s="220" t="s">
        <v>828</v>
      </c>
      <c r="B17" s="305" t="e">
        <f>C7/SUM(C3:C8)*100</f>
        <v>#DIV/0!</v>
      </c>
      <c r="C17" s="302">
        <f>B7/SUM(B3:B8)*100</f>
        <v>5.7331047327716993</v>
      </c>
      <c r="E17" s="219" t="s">
        <v>840</v>
      </c>
      <c r="F17" s="291">
        <f t="shared" si="0"/>
        <v>0.27</v>
      </c>
      <c r="G17" s="291">
        <f t="shared" si="0"/>
        <v>0.19</v>
      </c>
    </row>
    <row r="18" spans="1:18" x14ac:dyDescent="0.25">
      <c r="A18" s="221" t="s">
        <v>829</v>
      </c>
      <c r="B18" s="306" t="e">
        <f>C8/SUM(C3:C8)*100</f>
        <v>#DIV/0!</v>
      </c>
      <c r="C18" s="303">
        <f>B8/SUM(B3:B8)*100</f>
        <v>2.7197710705166949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>
        <f>C13</f>
        <v>24.202878886929064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>
        <f t="shared" si="1"/>
        <v>26.932517607588224</v>
      </c>
    </row>
    <row r="24" spans="1:18" x14ac:dyDescent="0.25">
      <c r="A24" s="307" t="s">
        <v>832</v>
      </c>
      <c r="B24" s="305" t="e">
        <f t="shared" si="1"/>
        <v>#DIV/0!</v>
      </c>
      <c r="C24" s="302">
        <f t="shared" si="1"/>
        <v>22.078867193763646</v>
      </c>
    </row>
    <row r="25" spans="1:18" x14ac:dyDescent="0.25">
      <c r="A25" s="220" t="s">
        <v>833</v>
      </c>
      <c r="B25" s="305" t="e">
        <f t="shared" si="1"/>
        <v>#DIV/0!</v>
      </c>
      <c r="C25" s="302">
        <f t="shared" si="1"/>
        <v>18.332860508430674</v>
      </c>
    </row>
    <row r="26" spans="1:18" x14ac:dyDescent="0.25">
      <c r="A26" s="220" t="s">
        <v>834</v>
      </c>
      <c r="B26" s="305" t="e">
        <f t="shared" si="1"/>
        <v>#DIV/0!</v>
      </c>
      <c r="C26" s="302">
        <f t="shared" si="1"/>
        <v>5.7331047327716993</v>
      </c>
    </row>
    <row r="27" spans="1:18" x14ac:dyDescent="0.25">
      <c r="A27" s="308" t="s">
        <v>835</v>
      </c>
      <c r="B27" s="306" t="e">
        <f t="shared" si="1"/>
        <v>#DIV/0!</v>
      </c>
      <c r="C27" s="303">
        <f t="shared" si="1"/>
        <v>2.7197710705166949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29637</v>
      </c>
      <c r="C34" s="110"/>
      <c r="E34" s="297" t="s">
        <v>709</v>
      </c>
      <c r="F34" s="71">
        <v>57.32</v>
      </c>
      <c r="G34" s="211"/>
      <c r="K34" s="122" t="s">
        <v>16</v>
      </c>
      <c r="L34" s="71">
        <v>2.35</v>
      </c>
      <c r="M34" s="211"/>
    </row>
    <row r="35" spans="1:16" x14ac:dyDescent="0.25">
      <c r="A35" s="202" t="s">
        <v>704</v>
      </c>
      <c r="B35" s="212">
        <v>23932</v>
      </c>
      <c r="C35" s="160"/>
      <c r="E35" s="298" t="s">
        <v>710</v>
      </c>
      <c r="F35" s="214">
        <v>36.15</v>
      </c>
      <c r="G35" s="211"/>
      <c r="K35" s="215" t="s">
        <v>212</v>
      </c>
      <c r="L35" s="214">
        <v>2.35</v>
      </c>
      <c r="M35" s="211"/>
      <c r="N35" s="29" t="s">
        <v>876</v>
      </c>
    </row>
    <row r="36" spans="1:16" x14ac:dyDescent="0.25">
      <c r="A36" s="202" t="s">
        <v>705</v>
      </c>
      <c r="B36" s="212">
        <v>17024</v>
      </c>
      <c r="C36" s="160"/>
      <c r="E36" s="298" t="s">
        <v>711</v>
      </c>
      <c r="F36" s="214">
        <v>5.67</v>
      </c>
      <c r="G36" s="211"/>
      <c r="K36" s="123" t="s">
        <v>213</v>
      </c>
      <c r="L36" s="73"/>
      <c r="M36" s="211"/>
      <c r="N36" s="288">
        <v>2022</v>
      </c>
    </row>
    <row r="37" spans="1:16" x14ac:dyDescent="0.25">
      <c r="A37" s="202" t="s">
        <v>706</v>
      </c>
      <c r="B37" s="212">
        <v>13350</v>
      </c>
      <c r="C37" s="160"/>
      <c r="E37" s="298" t="s">
        <v>712</v>
      </c>
      <c r="F37" s="214">
        <v>0.67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3553</v>
      </c>
      <c r="C38" s="160"/>
      <c r="E38" s="299" t="s">
        <v>713</v>
      </c>
      <c r="F38" s="73">
        <v>0.19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1352</v>
      </c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>
        <f>B34/SUM(B34:B39)*100</f>
        <v>33.356969205834687</v>
      </c>
      <c r="E44" s="217" t="s">
        <v>836</v>
      </c>
      <c r="F44" s="289">
        <f>IF(ISBLANK(F34),"",F34)</f>
        <v>57.32</v>
      </c>
    </row>
    <row r="45" spans="1:16" x14ac:dyDescent="0.25">
      <c r="A45" s="220" t="s">
        <v>825</v>
      </c>
      <c r="B45" s="305" t="e">
        <f>C35/SUM(C34:C39)*100</f>
        <v>#DIV/0!</v>
      </c>
      <c r="C45" s="302">
        <f>B35/SUM(B34:B39)*100</f>
        <v>26.935890509634429</v>
      </c>
      <c r="E45" s="286" t="s">
        <v>837</v>
      </c>
      <c r="F45" s="290">
        <f t="shared" ref="F45:F48" si="2">IF(ISBLANK(F35),"",F35)</f>
        <v>36.15</v>
      </c>
    </row>
    <row r="46" spans="1:16" x14ac:dyDescent="0.25">
      <c r="A46" s="220" t="s">
        <v>826</v>
      </c>
      <c r="B46" s="305" t="e">
        <f>C36/SUM(C34:C39)*100</f>
        <v>#DIV/0!</v>
      </c>
      <c r="C46" s="302">
        <f>B36/SUM(B34:B39)*100</f>
        <v>19.160813974428237</v>
      </c>
      <c r="E46" s="286" t="s">
        <v>838</v>
      </c>
      <c r="F46" s="290">
        <f t="shared" si="2"/>
        <v>5.67</v>
      </c>
    </row>
    <row r="47" spans="1:16" x14ac:dyDescent="0.25">
      <c r="A47" s="220" t="s">
        <v>827</v>
      </c>
      <c r="B47" s="305" t="e">
        <f>C37/SUM(C34:C39)*100</f>
        <v>#DIV/0!</v>
      </c>
      <c r="C47" s="302">
        <f>B37/SUM(B34:B39)*100</f>
        <v>15.025661804430039</v>
      </c>
      <c r="E47" s="286" t="s">
        <v>839</v>
      </c>
      <c r="F47" s="290">
        <f t="shared" si="2"/>
        <v>0.67</v>
      </c>
    </row>
    <row r="48" spans="1:16" x14ac:dyDescent="0.25">
      <c r="A48" s="220" t="s">
        <v>828</v>
      </c>
      <c r="B48" s="305" t="e">
        <f>C38/SUM(C34:C39)*100</f>
        <v>#DIV/0!</v>
      </c>
      <c r="C48" s="302">
        <f>B38/SUM(B34:B39)*100</f>
        <v>3.9989645236808933</v>
      </c>
      <c r="E48" s="219" t="s">
        <v>840</v>
      </c>
      <c r="F48" s="291">
        <f t="shared" si="2"/>
        <v>0.19</v>
      </c>
    </row>
    <row r="49" spans="1:3" x14ac:dyDescent="0.25">
      <c r="A49" s="221" t="s">
        <v>829</v>
      </c>
      <c r="B49" s="306" t="e">
        <f>C39/SUM(C34:C39)*100</f>
        <v>#DIV/0!</v>
      </c>
      <c r="C49" s="303">
        <f>B39/SUM(B34:B39)*100</f>
        <v>1.5216999819917163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>
        <f>C44</f>
        <v>33.356969205834687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>
        <f t="shared" si="3"/>
        <v>26.935890509634429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>
        <f t="shared" si="4"/>
        <v>19.160813974428237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>
        <f t="shared" si="5"/>
        <v>15.025661804430039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>
        <f t="shared" si="6"/>
        <v>3.9989645236808933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>
        <f t="shared" si="7"/>
        <v>1.5216999819917163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2024-04-26T07:38:47Z</dcterms:modified>
</cp:coreProperties>
</file>